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60" activeTab="0"/>
  </bookViews>
  <sheets>
    <sheet name="calibracion" sheetId="1" r:id="rId1"/>
    <sheet name="stock de capital" sheetId="2" r:id="rId2"/>
    <sheet name="modelo de Solow" sheetId="3" r:id="rId3"/>
    <sheet name="K (1)" sheetId="4" r:id="rId4"/>
    <sheet name="K (2)" sheetId="5" r:id="rId5"/>
    <sheet name="Y (1)" sheetId="6" r:id="rId6"/>
    <sheet name="Y (2)" sheetId="7" r:id="rId7"/>
    <sheet name="I (1)" sheetId="8" r:id="rId8"/>
    <sheet name="I (2)" sheetId="9" r:id="rId9"/>
    <sheet name="C (1)" sheetId="10" r:id="rId10"/>
    <sheet name="C (2)" sheetId="11" r:id="rId11"/>
  </sheets>
  <definedNames>
    <definedName name="_xlnm.Print_Area" localSheetId="0">'calibracion'!$A$1:$F$49</definedName>
  </definedNames>
  <calcPr fullCalcOnLoad="1"/>
</workbook>
</file>

<file path=xl/sharedStrings.xml><?xml version="1.0" encoding="utf-8"?>
<sst xmlns="http://schemas.openxmlformats.org/spreadsheetml/2006/main" count="51" uniqueCount="39">
  <si>
    <t>año</t>
  </si>
  <si>
    <t>trabajadores</t>
  </si>
  <si>
    <t>PIB real</t>
  </si>
  <si>
    <t>inversión real</t>
  </si>
  <si>
    <t>stock de capital</t>
  </si>
  <si>
    <t>K/Y</t>
  </si>
  <si>
    <t>#1</t>
  </si>
  <si>
    <t>#2</t>
  </si>
  <si>
    <t>Kt+1/Kt</t>
  </si>
  <si>
    <t>horas/1000000</t>
  </si>
  <si>
    <t>t</t>
  </si>
  <si>
    <t>s</t>
  </si>
  <si>
    <t>delta=</t>
  </si>
  <si>
    <t>alpha=</t>
  </si>
  <si>
    <t>s=</t>
  </si>
  <si>
    <t>K1970=</t>
  </si>
  <si>
    <t>ano</t>
  </si>
  <si>
    <t>Y</t>
  </si>
  <si>
    <t>K</t>
  </si>
  <si>
    <t>I</t>
  </si>
  <si>
    <t>C</t>
  </si>
  <si>
    <t>modelo</t>
  </si>
  <si>
    <t>datos</t>
  </si>
  <si>
    <t>modelo/datos</t>
  </si>
  <si>
    <t>milliones 1995 dolares</t>
  </si>
  <si>
    <t>horas por trabajador</t>
  </si>
  <si>
    <t>por año</t>
  </si>
  <si>
    <t>1000s</t>
  </si>
  <si>
    <t>población (15-64)</t>
  </si>
  <si>
    <t>g</t>
  </si>
  <si>
    <t>g^0.7t</t>
  </si>
  <si>
    <t>g=</t>
  </si>
  <si>
    <t>A=</t>
  </si>
  <si>
    <t>eta</t>
  </si>
  <si>
    <t>eta=</t>
  </si>
  <si>
    <t>Y/L</t>
  </si>
  <si>
    <t>L</t>
  </si>
  <si>
    <t>K^alpha*L^(1-alpha)</t>
  </si>
  <si>
    <t>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</si>
</sst>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0"/>
    <numFmt numFmtId="174" formatCode="###0.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0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Stock de Capital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calibracion!$A$3:$A$55</c:f>
              <c:numCache>
                <c:ptCount val="53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</c:numCache>
            </c:numRef>
          </c:xVal>
          <c:yVal>
            <c:numRef>
              <c:f>calibracion!$I$3:$I$55</c:f>
              <c:numCache>
                <c:ptCount val="53"/>
                <c:pt idx="0">
                  <c:v>5132480</c:v>
                </c:pt>
                <c:pt idx="1">
                  <c:v>5232271.306162583</c:v>
                </c:pt>
                <c:pt idx="2">
                  <c:v>5372267.912280858</c:v>
                </c:pt>
                <c:pt idx="3">
                  <c:v>5517065.968778137</c:v>
                </c:pt>
                <c:pt idx="4">
                  <c:v>5651245.713775056</c:v>
                </c:pt>
                <c:pt idx="5">
                  <c:v>5741717.672056467</c:v>
                </c:pt>
                <c:pt idx="6">
                  <c:v>5866636.395316702</c:v>
                </c:pt>
                <c:pt idx="7">
                  <c:v>5985537.0051088</c:v>
                </c:pt>
                <c:pt idx="8">
                  <c:v>6091246.282136322</c:v>
                </c:pt>
                <c:pt idx="9">
                  <c:v>6222389.519553562</c:v>
                </c:pt>
                <c:pt idx="10">
                  <c:v>6374210.324410227</c:v>
                </c:pt>
                <c:pt idx="11">
                  <c:v>6558723.126514431</c:v>
                </c:pt>
                <c:pt idx="12">
                  <c:v>6784740.506027654</c:v>
                </c:pt>
                <c:pt idx="13">
                  <c:v>7027088.820572518</c:v>
                </c:pt>
                <c:pt idx="14">
                  <c:v>7244653.503168557</c:v>
                </c:pt>
                <c:pt idx="15">
                  <c:v>7489435.892189737</c:v>
                </c:pt>
                <c:pt idx="16">
                  <c:v>7760150.907724726</c:v>
                </c:pt>
                <c:pt idx="17">
                  <c:v>7995697.140983053</c:v>
                </c:pt>
                <c:pt idx="18">
                  <c:v>8278419.106196018</c:v>
                </c:pt>
                <c:pt idx="19">
                  <c:v>8613980.79969817</c:v>
                </c:pt>
                <c:pt idx="20">
                  <c:v>9008988.127930598</c:v>
                </c:pt>
                <c:pt idx="21">
                  <c:v>9348961.397362685</c:v>
                </c:pt>
                <c:pt idx="22">
                  <c:v>9571424.960576514</c:v>
                </c:pt>
                <c:pt idx="23">
                  <c:v>9891346.49491073</c:v>
                </c:pt>
                <c:pt idx="24">
                  <c:v>10298260.00726814</c:v>
                </c:pt>
                <c:pt idx="25">
                  <c:v>10795080.278696898</c:v>
                </c:pt>
                <c:pt idx="26">
                  <c:v>11305290.460643204</c:v>
                </c:pt>
                <c:pt idx="27">
                  <c:v>11698193.843077397</c:v>
                </c:pt>
                <c:pt idx="28">
                  <c:v>12144291.665821254</c:v>
                </c:pt>
                <c:pt idx="29">
                  <c:v>12424483.19044074</c:v>
                </c:pt>
                <c:pt idx="30">
                  <c:v>12732586.015498942</c:v>
                </c:pt>
                <c:pt idx="31">
                  <c:v>13234293.803468028</c:v>
                </c:pt>
                <c:pt idx="32">
                  <c:v>13695433.576874591</c:v>
                </c:pt>
                <c:pt idx="33">
                  <c:v>14139314.366411114</c:v>
                </c:pt>
                <c:pt idx="34">
                  <c:v>14572821.258701552</c:v>
                </c:pt>
                <c:pt idx="35">
                  <c:v>14995226.99637494</c:v>
                </c:pt>
                <c:pt idx="36">
                  <c:v>15434321.497062655</c:v>
                </c:pt>
                <c:pt idx="37">
                  <c:v>15809940.392996196</c:v>
                </c:pt>
                <c:pt idx="38">
                  <c:v>16067590.912422717</c:v>
                </c:pt>
                <c:pt idx="39">
                  <c:v>16362854.364022827</c:v>
                </c:pt>
                <c:pt idx="40">
                  <c:v>16714165.424551424</c:v>
                </c:pt>
                <c:pt idx="41">
                  <c:v>17175688.331737477</c:v>
                </c:pt>
                <c:pt idx="42">
                  <c:v>17646803.915150605</c:v>
                </c:pt>
                <c:pt idx="43">
                  <c:v>18175674.528181504</c:v>
                </c:pt>
                <c:pt idx="44">
                  <c:v>18813834.90641725</c:v>
                </c:pt>
                <c:pt idx="45">
                  <c:v>19553089.859566607</c:v>
                </c:pt>
                <c:pt idx="46">
                  <c:v>20346345.33641287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calibracion!$A$3:$A$55</c:f>
              <c:numCache>
                <c:ptCount val="53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</c:numCache>
            </c:numRef>
          </c:xVal>
          <c:yVal>
            <c:numRef>
              <c:f>calibracion!$L$3:$L$55</c:f>
              <c:numCache>
                <c:ptCount val="53"/>
                <c:pt idx="0">
                  <c:v>4253759.85</c:v>
                </c:pt>
                <c:pt idx="1">
                  <c:v>4397487.163662582</c:v>
                </c:pt>
                <c:pt idx="2">
                  <c:v>4579222.976905856</c:v>
                </c:pt>
                <c:pt idx="3">
                  <c:v>4763673.280171886</c:v>
                </c:pt>
                <c:pt idx="4">
                  <c:v>4935522.659599118</c:v>
                </c:pt>
                <c:pt idx="5">
                  <c:v>5061780.770589326</c:v>
                </c:pt>
                <c:pt idx="6">
                  <c:v>5220696.338922918</c:v>
                </c:pt>
                <c:pt idx="7">
                  <c:v>5371893.951534704</c:v>
                </c:pt>
                <c:pt idx="8">
                  <c:v>5508285.381240931</c:v>
                </c:pt>
                <c:pt idx="9">
                  <c:v>5668576.663702941</c:v>
                </c:pt>
                <c:pt idx="10">
                  <c:v>5848088.111352137</c:v>
                </c:pt>
                <c:pt idx="11">
                  <c:v>6058907.024109246</c:v>
                </c:pt>
                <c:pt idx="12">
                  <c:v>6309915.208742728</c:v>
                </c:pt>
                <c:pt idx="13">
                  <c:v>6576004.788151839</c:v>
                </c:pt>
                <c:pt idx="14">
                  <c:v>6816123.672368912</c:v>
                </c:pt>
                <c:pt idx="15">
                  <c:v>7082332.552930076</c:v>
                </c:pt>
                <c:pt idx="16">
                  <c:v>7373402.735428047</c:v>
                </c:pt>
                <c:pt idx="17">
                  <c:v>7628286.377301209</c:v>
                </c:pt>
                <c:pt idx="18">
                  <c:v>7929378.880698266</c:v>
                </c:pt>
                <c:pt idx="19">
                  <c:v>8282392.585475307</c:v>
                </c:pt>
                <c:pt idx="20">
                  <c:v>8693979.324418878</c:v>
                </c:pt>
                <c:pt idx="21">
                  <c:v>9049703.034026552</c:v>
                </c:pt>
                <c:pt idx="22">
                  <c:v>9287129.515407188</c:v>
                </c:pt>
                <c:pt idx="23">
                  <c:v>9621265.82199987</c:v>
                </c:pt>
                <c:pt idx="24">
                  <c:v>10041683.368002824</c:v>
                </c:pt>
                <c:pt idx="25">
                  <c:v>10551332.471394848</c:v>
                </c:pt>
                <c:pt idx="26">
                  <c:v>11073730.043706255</c:v>
                </c:pt>
                <c:pt idx="27">
                  <c:v>11478211.446987296</c:v>
                </c:pt>
                <c:pt idx="28">
                  <c:v>11935308.389535658</c:v>
                </c:pt>
                <c:pt idx="29">
                  <c:v>12225949.077969424</c:v>
                </c:pt>
                <c:pt idx="30">
                  <c:v>12543978.608651193</c:v>
                </c:pt>
                <c:pt idx="31">
                  <c:v>13055116.766962666</c:v>
                </c:pt>
                <c:pt idx="32">
                  <c:v>13525215.392194498</c:v>
                </c:pt>
                <c:pt idx="33">
                  <c:v>13977607.090965027</c:v>
                </c:pt>
                <c:pt idx="34">
                  <c:v>14419199.34702777</c:v>
                </c:pt>
                <c:pt idx="35">
                  <c:v>14849286.180284848</c:v>
                </c:pt>
                <c:pt idx="36">
                  <c:v>15295677.721777067</c:v>
                </c:pt>
                <c:pt idx="37">
                  <c:v>15678228.806474887</c:v>
                </c:pt>
                <c:pt idx="38">
                  <c:v>15942464.905227473</c:v>
                </c:pt>
                <c:pt idx="39">
                  <c:v>16243984.657187345</c:v>
                </c:pt>
                <c:pt idx="40">
                  <c:v>16601239.203057716</c:v>
                </c:pt>
                <c:pt idx="41">
                  <c:v>17068408.421318453</c:v>
                </c:pt>
                <c:pt idx="42">
                  <c:v>17544888.00025253</c:v>
                </c:pt>
                <c:pt idx="43">
                  <c:v>18078854.409028333</c:v>
                </c:pt>
                <c:pt idx="44">
                  <c:v>18721855.79322174</c:v>
                </c:pt>
                <c:pt idx="45">
                  <c:v>19465709.70203087</c:v>
                </c:pt>
                <c:pt idx="46">
                  <c:v>20263334.18675392</c:v>
                </c:pt>
              </c:numCache>
            </c:numRef>
          </c:yVal>
          <c:smooth val="0"/>
        </c:ser>
        <c:axId val="10775705"/>
        <c:axId val="29872482"/>
      </c:scatterChart>
      <c:valAx>
        <c:axId val="10775705"/>
        <c:scaling>
          <c:orientation val="minMax"/>
          <c:max val="2000"/>
          <c:min val="194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872482"/>
        <c:crosses val="autoZero"/>
        <c:crossBetween val="midCat"/>
        <c:dispUnits/>
        <c:majorUnit val="5"/>
      </c:valAx>
      <c:valAx>
        <c:axId val="29872482"/>
        <c:scaling>
          <c:orientation val="minMax"/>
          <c:max val="2500000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775705"/>
        <c:crosses val="autoZero"/>
        <c:crossBetween val="midCat"/>
        <c:dispUnits/>
        <c:majorUnit val="50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Stock de Capital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Solow'!$G$10:$G$40</c:f>
              <c:numCache>
                <c:ptCount val="31"/>
                <c:pt idx="0">
                  <c:v>7373402.735428047</c:v>
                </c:pt>
                <c:pt idx="1">
                  <c:v>7671605.451626787</c:v>
                </c:pt>
                <c:pt idx="2">
                  <c:v>7965739.54347362</c:v>
                </c:pt>
                <c:pt idx="3">
                  <c:v>8270954.06966879</c:v>
                </c:pt>
                <c:pt idx="4">
                  <c:v>8591524.171968158</c:v>
                </c:pt>
                <c:pt idx="5">
                  <c:v>8914282.65970426</c:v>
                </c:pt>
                <c:pt idx="6">
                  <c:v>9222413.228003837</c:v>
                </c:pt>
                <c:pt idx="7">
                  <c:v>9546219.286706982</c:v>
                </c:pt>
                <c:pt idx="8">
                  <c:v>9890265.579871712</c:v>
                </c:pt>
                <c:pt idx="9">
                  <c:v>10262060.95159852</c:v>
                </c:pt>
                <c:pt idx="10">
                  <c:v>10651329.731014298</c:v>
                </c:pt>
                <c:pt idx="11">
                  <c:v>11040083.826971488</c:v>
                </c:pt>
                <c:pt idx="12">
                  <c:v>11431711.145955767</c:v>
                </c:pt>
                <c:pt idx="13">
                  <c:v>11813683.27421361</c:v>
                </c:pt>
                <c:pt idx="14">
                  <c:v>12209118.894635668</c:v>
                </c:pt>
                <c:pt idx="15">
                  <c:v>12640245.748909716</c:v>
                </c:pt>
                <c:pt idx="16">
                  <c:v>13089137.315880664</c:v>
                </c:pt>
                <c:pt idx="17">
                  <c:v>13547457.832221832</c:v>
                </c:pt>
                <c:pt idx="18">
                  <c:v>14028605.048237698</c:v>
                </c:pt>
                <c:pt idx="19">
                  <c:v>14538752.247795401</c:v>
                </c:pt>
                <c:pt idx="20">
                  <c:v>15069972.670658333</c:v>
                </c:pt>
                <c:pt idx="21">
                  <c:v>15608636.531902803</c:v>
                </c:pt>
                <c:pt idx="22">
                  <c:v>16135035.208128462</c:v>
                </c:pt>
                <c:pt idx="23">
                  <c:v>16663666.953897366</c:v>
                </c:pt>
                <c:pt idx="24">
                  <c:v>17215391.225039955</c:v>
                </c:pt>
                <c:pt idx="25">
                  <c:v>17797197.077253036</c:v>
                </c:pt>
                <c:pt idx="26">
                  <c:v>18404204.042779762</c:v>
                </c:pt>
                <c:pt idx="27">
                  <c:v>19027709.914105494</c:v>
                </c:pt>
                <c:pt idx="28">
                  <c:v>19683773.42372089</c:v>
                </c:pt>
                <c:pt idx="29">
                  <c:v>20368186.23825612</c:v>
                </c:pt>
                <c:pt idx="30">
                  <c:v>21077503.06724754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Solow'!$L$10:$L$40</c:f>
              <c:numCache>
                <c:ptCount val="31"/>
                <c:pt idx="0">
                  <c:v>7373402.735428047</c:v>
                </c:pt>
                <c:pt idx="1">
                  <c:v>7628286.377301209</c:v>
                </c:pt>
                <c:pt idx="2">
                  <c:v>7929378.880698266</c:v>
                </c:pt>
                <c:pt idx="3">
                  <c:v>8282392.585475307</c:v>
                </c:pt>
                <c:pt idx="4">
                  <c:v>8693979.324418878</c:v>
                </c:pt>
                <c:pt idx="5">
                  <c:v>9049703.034026552</c:v>
                </c:pt>
                <c:pt idx="6">
                  <c:v>9287129.515407188</c:v>
                </c:pt>
                <c:pt idx="7">
                  <c:v>9621265.82199987</c:v>
                </c:pt>
                <c:pt idx="8">
                  <c:v>10041683.368002824</c:v>
                </c:pt>
                <c:pt idx="9">
                  <c:v>10551332.471394848</c:v>
                </c:pt>
                <c:pt idx="10">
                  <c:v>11073730.043706255</c:v>
                </c:pt>
                <c:pt idx="11">
                  <c:v>11478211.446987296</c:v>
                </c:pt>
                <c:pt idx="12">
                  <c:v>11935308.389535658</c:v>
                </c:pt>
                <c:pt idx="13">
                  <c:v>12225949.077969424</c:v>
                </c:pt>
                <c:pt idx="14">
                  <c:v>12543978.608651193</c:v>
                </c:pt>
                <c:pt idx="15">
                  <c:v>13055116.766962666</c:v>
                </c:pt>
                <c:pt idx="16">
                  <c:v>13525215.392194498</c:v>
                </c:pt>
                <c:pt idx="17">
                  <c:v>13977607.090965027</c:v>
                </c:pt>
                <c:pt idx="18">
                  <c:v>14419199.34702777</c:v>
                </c:pt>
                <c:pt idx="19">
                  <c:v>14849286.180284848</c:v>
                </c:pt>
                <c:pt idx="20">
                  <c:v>15295677.721777067</c:v>
                </c:pt>
                <c:pt idx="21">
                  <c:v>15678228.806474887</c:v>
                </c:pt>
                <c:pt idx="22">
                  <c:v>15942464.905227473</c:v>
                </c:pt>
                <c:pt idx="23">
                  <c:v>16243984.657187345</c:v>
                </c:pt>
                <c:pt idx="24">
                  <c:v>16601239.203057716</c:v>
                </c:pt>
                <c:pt idx="25">
                  <c:v>17068408.421318453</c:v>
                </c:pt>
                <c:pt idx="26">
                  <c:v>17544888.00025253</c:v>
                </c:pt>
                <c:pt idx="27">
                  <c:v>18078854.409028333</c:v>
                </c:pt>
                <c:pt idx="28">
                  <c:v>18721855.79322174</c:v>
                </c:pt>
                <c:pt idx="29">
                  <c:v>19465709.70203087</c:v>
                </c:pt>
                <c:pt idx="30">
                  <c:v>20263334.18675392</c:v>
                </c:pt>
              </c:numCache>
            </c:numRef>
          </c:yVal>
          <c:smooth val="0"/>
        </c:ser>
        <c:axId val="416883"/>
        <c:axId val="3751948"/>
      </c:scatterChart>
      <c:valAx>
        <c:axId val="416883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51948"/>
        <c:crosses val="autoZero"/>
        <c:crossBetween val="midCat"/>
        <c:dispUnits/>
      </c:valAx>
      <c:valAx>
        <c:axId val="3751948"/>
        <c:scaling>
          <c:orientation val="minMax"/>
          <c:max val="250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16883"/>
        <c:crosses val="autoZero"/>
        <c:crossBetween val="midCat"/>
        <c:dispUnits/>
        <c:majorUnit val="5000000"/>
        <c:min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Stock de Capital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Solow'!$Q$10:$Q$40</c:f>
              <c:numCache>
                <c:ptCount val="31"/>
                <c:pt idx="0">
                  <c:v>1</c:v>
                </c:pt>
                <c:pt idx="1">
                  <c:v>1.005678742535739</c:v>
                </c:pt>
                <c:pt idx="2">
                  <c:v>1.0045855625418358</c:v>
                </c:pt>
                <c:pt idx="3">
                  <c:v>0.9986189358100972</c:v>
                </c:pt>
                <c:pt idx="4">
                  <c:v>0.9882153903721679</c:v>
                </c:pt>
                <c:pt idx="5">
                  <c:v>0.9850359316970827</c:v>
                </c:pt>
                <c:pt idx="6">
                  <c:v>0.9930316157111853</c:v>
                </c:pt>
                <c:pt idx="7">
                  <c:v>0.9921999312064232</c:v>
                </c:pt>
                <c:pt idx="8">
                  <c:v>0.9849210752239416</c:v>
                </c:pt>
                <c:pt idx="9">
                  <c:v>0.9725843612093016</c:v>
                </c:pt>
                <c:pt idx="10">
                  <c:v>0.9618556429473348</c:v>
                </c:pt>
                <c:pt idx="11">
                  <c:v>0.9618296263281677</c:v>
                </c:pt>
                <c:pt idx="12">
                  <c:v>0.9578060970740042</c:v>
                </c:pt>
                <c:pt idx="13">
                  <c:v>0.9662794437367077</c:v>
                </c:pt>
                <c:pt idx="14">
                  <c:v>0.9733051430919547</c:v>
                </c:pt>
                <c:pt idx="15">
                  <c:v>0.9682215773739515</c:v>
                </c:pt>
                <c:pt idx="16">
                  <c:v>0.967758141835915</c:v>
                </c:pt>
                <c:pt idx="17">
                  <c:v>0.9692258298617338</c:v>
                </c:pt>
                <c:pt idx="18">
                  <c:v>0.9729115126721246</c:v>
                </c:pt>
                <c:pt idx="19">
                  <c:v>0.9790876188444844</c:v>
                </c:pt>
                <c:pt idx="20">
                  <c:v>0.9852438672398681</c:v>
                </c:pt>
                <c:pt idx="21">
                  <c:v>0.9955612157832942</c:v>
                </c:pt>
                <c:pt idx="22">
                  <c:v>1.0120790796182242</c:v>
                </c:pt>
                <c:pt idx="23">
                  <c:v>1.025836166776009</c:v>
                </c:pt>
                <c:pt idx="24">
                  <c:v>1.0369943481007804</c:v>
                </c:pt>
                <c:pt idx="25">
                  <c:v>1.0426981027138023</c:v>
                </c:pt>
                <c:pt idx="26">
                  <c:v>1.0489781435204866</c:v>
                </c:pt>
                <c:pt idx="27">
                  <c:v>1.052484271603145</c:v>
                </c:pt>
                <c:pt idx="28">
                  <c:v>1.0513793953507222</c:v>
                </c:pt>
                <c:pt idx="29">
                  <c:v>1.0463623751735645</c:v>
                </c:pt>
                <c:pt idx="30">
                  <c:v>1.0401794133675117</c:v>
                </c:pt>
              </c:numCache>
            </c:numRef>
          </c:yVal>
          <c:smooth val="0"/>
        </c:ser>
        <c:axId val="33767533"/>
        <c:axId val="35472342"/>
      </c:scatterChart>
      <c:valAx>
        <c:axId val="33767533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472342"/>
        <c:crosses val="autoZero"/>
        <c:crossBetween val="midCat"/>
        <c:dispUnits/>
      </c:valAx>
      <c:valAx>
        <c:axId val="35472342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3767533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PIB Real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Solow'!$H$10:$H$40</c:f>
              <c:numCache>
                <c:ptCount val="31"/>
                <c:pt idx="0">
                  <c:v>3464000</c:v>
                </c:pt>
                <c:pt idx="1">
                  <c:v>3520315.0764397667</c:v>
                </c:pt>
                <c:pt idx="2">
                  <c:v>3654263.6228420795</c:v>
                </c:pt>
                <c:pt idx="3">
                  <c:v>3813296.7445077663</c:v>
                </c:pt>
                <c:pt idx="4">
                  <c:v>3907922.4420302347</c:v>
                </c:pt>
                <c:pt idx="5">
                  <c:v>3915766.0018999693</c:v>
                </c:pt>
                <c:pt idx="6">
                  <c:v>4077218.2378215613</c:v>
                </c:pt>
                <c:pt idx="7">
                  <c:v>4266452.783777765</c:v>
                </c:pt>
                <c:pt idx="8">
                  <c:v>4499948.007674867</c:v>
                </c:pt>
                <c:pt idx="9">
                  <c:v>4687274.335416787</c:v>
                </c:pt>
                <c:pt idx="10">
                  <c:v>4785701.627518907</c:v>
                </c:pt>
                <c:pt idx="11">
                  <c:v>4901593.365563743</c:v>
                </c:pt>
                <c:pt idx="12">
                  <c:v>4953153.825430352</c:v>
                </c:pt>
                <c:pt idx="13">
                  <c:v>5122294.1780009065</c:v>
                </c:pt>
                <c:pt idx="14">
                  <c:v>5410390.900883982</c:v>
                </c:pt>
                <c:pt idx="15">
                  <c:v>5614639.934767554</c:v>
                </c:pt>
                <c:pt idx="16">
                  <c:v>5780203.5793604795</c:v>
                </c:pt>
                <c:pt idx="17">
                  <c:v>6017809.294449516</c:v>
                </c:pt>
                <c:pt idx="18">
                  <c:v>6293410.018012185</c:v>
                </c:pt>
                <c:pt idx="19">
                  <c:v>6535367.896150517</c:v>
                </c:pt>
                <c:pt idx="20">
                  <c:v>6712000.439024141</c:v>
                </c:pt>
                <c:pt idx="21">
                  <c:v>6788191.844381363</c:v>
                </c:pt>
                <c:pt idx="22">
                  <c:v>6936507.378863792</c:v>
                </c:pt>
                <c:pt idx="23">
                  <c:v>7193755.106819053</c:v>
                </c:pt>
                <c:pt idx="24">
                  <c:v>7493304.3232857045</c:v>
                </c:pt>
                <c:pt idx="25">
                  <c:v>7775315.248283126</c:v>
                </c:pt>
                <c:pt idx="26">
                  <c:v>8018668.708233083</c:v>
                </c:pt>
                <c:pt idx="27">
                  <c:v>8349722.633978802</c:v>
                </c:pt>
                <c:pt idx="28">
                  <c:v>8667372.6795073</c:v>
                </c:pt>
                <c:pt idx="29">
                  <c:v>8974489.402945032</c:v>
                </c:pt>
                <c:pt idx="30">
                  <c:v>9273605.071179997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Solow'!$M$10:$M$40</c:f>
              <c:numCache>
                <c:ptCount val="31"/>
                <c:pt idx="0">
                  <c:v>3464000</c:v>
                </c:pt>
                <c:pt idx="1">
                  <c:v>3583000</c:v>
                </c:pt>
                <c:pt idx="2">
                  <c:v>3782000</c:v>
                </c:pt>
                <c:pt idx="3">
                  <c:v>4005100</c:v>
                </c:pt>
                <c:pt idx="4">
                  <c:v>3982700</c:v>
                </c:pt>
                <c:pt idx="5">
                  <c:v>3969200</c:v>
                </c:pt>
                <c:pt idx="6">
                  <c:v>4192900</c:v>
                </c:pt>
                <c:pt idx="7">
                  <c:v>4390000</c:v>
                </c:pt>
                <c:pt idx="8">
                  <c:v>4634700</c:v>
                </c:pt>
                <c:pt idx="9">
                  <c:v>4783400</c:v>
                </c:pt>
                <c:pt idx="10">
                  <c:v>4771900</c:v>
                </c:pt>
                <c:pt idx="11">
                  <c:v>4888900</c:v>
                </c:pt>
                <c:pt idx="12">
                  <c:v>4787900</c:v>
                </c:pt>
                <c:pt idx="13">
                  <c:v>4995400</c:v>
                </c:pt>
                <c:pt idx="14">
                  <c:v>5359000</c:v>
                </c:pt>
                <c:pt idx="15">
                  <c:v>5563500</c:v>
                </c:pt>
                <c:pt idx="16">
                  <c:v>5751200</c:v>
                </c:pt>
                <c:pt idx="17">
                  <c:v>5944500</c:v>
                </c:pt>
                <c:pt idx="18">
                  <c:v>6191800</c:v>
                </c:pt>
                <c:pt idx="19">
                  <c:v>6408700</c:v>
                </c:pt>
                <c:pt idx="20">
                  <c:v>6520500</c:v>
                </c:pt>
                <c:pt idx="21">
                  <c:v>6488100</c:v>
                </c:pt>
                <c:pt idx="22">
                  <c:v>6686900</c:v>
                </c:pt>
                <c:pt idx="23">
                  <c:v>6865600</c:v>
                </c:pt>
                <c:pt idx="24">
                  <c:v>7145500</c:v>
                </c:pt>
                <c:pt idx="25">
                  <c:v>7338400</c:v>
                </c:pt>
                <c:pt idx="26">
                  <c:v>7603000</c:v>
                </c:pt>
                <c:pt idx="27">
                  <c:v>7943000</c:v>
                </c:pt>
                <c:pt idx="28">
                  <c:v>8285900</c:v>
                </c:pt>
                <c:pt idx="29">
                  <c:v>8629100</c:v>
                </c:pt>
                <c:pt idx="30">
                  <c:v>8955100</c:v>
                </c:pt>
              </c:numCache>
            </c:numRef>
          </c:yVal>
          <c:smooth val="0"/>
        </c:ser>
        <c:axId val="50815623"/>
        <c:axId val="54687424"/>
      </c:scatterChart>
      <c:valAx>
        <c:axId val="50815623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687424"/>
        <c:crosses val="autoZero"/>
        <c:crossBetween val="midCat"/>
        <c:dispUnits/>
      </c:valAx>
      <c:valAx>
        <c:axId val="54687424"/>
        <c:scaling>
          <c:orientation val="minMax"/>
          <c:max val="120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815623"/>
        <c:crosses val="autoZero"/>
        <c:crossBetween val="midCat"/>
        <c:dispUnits/>
        <c:majorUnit val="2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PIB Real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Solow'!$R$10:$R$40</c:f>
              <c:numCache>
                <c:ptCount val="31"/>
                <c:pt idx="0">
                  <c:v>1</c:v>
                </c:pt>
                <c:pt idx="1">
                  <c:v>0.9825049055092846</c:v>
                </c:pt>
                <c:pt idx="2">
                  <c:v>0.9662251779064197</c:v>
                </c:pt>
                <c:pt idx="3">
                  <c:v>0.9521102455638477</c:v>
                </c:pt>
                <c:pt idx="4">
                  <c:v>0.9812244060637846</c:v>
                </c:pt>
                <c:pt idx="5">
                  <c:v>0.9865378418572934</c:v>
                </c:pt>
                <c:pt idx="6">
                  <c:v>0.9724100831933892</c:v>
                </c:pt>
                <c:pt idx="7">
                  <c:v>0.9718571261452768</c:v>
                </c:pt>
                <c:pt idx="8">
                  <c:v>0.9709254121463886</c:v>
                </c:pt>
                <c:pt idx="9">
                  <c:v>0.9799043223265433</c:v>
                </c:pt>
                <c:pt idx="10">
                  <c:v>1.0028922709023464</c:v>
                </c:pt>
                <c:pt idx="11">
                  <c:v>1.0025963643281193</c:v>
                </c:pt>
                <c:pt idx="12">
                  <c:v>1.0345148865745635</c:v>
                </c:pt>
                <c:pt idx="13">
                  <c:v>1.0254022056293604</c:v>
                </c:pt>
                <c:pt idx="14">
                  <c:v>1.0095896437551748</c:v>
                </c:pt>
                <c:pt idx="15">
                  <c:v>1.0091920436357604</c:v>
                </c:pt>
                <c:pt idx="16">
                  <c:v>1.0050430482960913</c:v>
                </c:pt>
                <c:pt idx="17">
                  <c:v>1.012332289418709</c:v>
                </c:pt>
                <c:pt idx="18">
                  <c:v>1.016410416682093</c:v>
                </c:pt>
                <c:pt idx="19">
                  <c:v>1.019764990739232</c:v>
                </c:pt>
                <c:pt idx="20">
                  <c:v>1.0293689807567121</c:v>
                </c:pt>
                <c:pt idx="21">
                  <c:v>1.0462526539944457</c:v>
                </c:pt>
                <c:pt idx="22">
                  <c:v>1.0373278169052613</c:v>
                </c:pt>
                <c:pt idx="23">
                  <c:v>1.0477970034402024</c:v>
                </c:pt>
                <c:pt idx="24">
                  <c:v>1.0486745956596046</c:v>
                </c:pt>
                <c:pt idx="25">
                  <c:v>1.0595382165435416</c:v>
                </c:pt>
                <c:pt idx="26">
                  <c:v>1.0546716701608685</c:v>
                </c:pt>
                <c:pt idx="27">
                  <c:v>1.0512051660554955</c:v>
                </c:pt>
                <c:pt idx="28">
                  <c:v>1.0460387742438721</c:v>
                </c:pt>
                <c:pt idx="29">
                  <c:v>1.0400261212577246</c:v>
                </c:pt>
                <c:pt idx="30">
                  <c:v>1.0355668916237672</c:v>
                </c:pt>
              </c:numCache>
            </c:numRef>
          </c:yVal>
          <c:smooth val="0"/>
        </c:ser>
        <c:axId val="22424769"/>
        <c:axId val="496330"/>
      </c:scatterChart>
      <c:valAx>
        <c:axId val="22424769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6330"/>
        <c:crosses val="autoZero"/>
        <c:crossBetween val="midCat"/>
        <c:dispUnits/>
      </c:valAx>
      <c:valAx>
        <c:axId val="496330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42476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Inversión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Solow'!$I$10:$I$3940</c:f>
              <c:numCache>
                <c:ptCount val="3931"/>
                <c:pt idx="0">
                  <c:v>666872.8529701415</c:v>
                </c:pt>
                <c:pt idx="1">
                  <c:v>677714.3644281724</c:v>
                </c:pt>
                <c:pt idx="2">
                  <c:v>703501.5033688518</c:v>
                </c:pt>
                <c:pt idx="3">
                  <c:v>734117.805782808</c:v>
                </c:pt>
                <c:pt idx="4">
                  <c:v>752334.6963345107</c:v>
                </c:pt>
                <c:pt idx="5">
                  <c:v>753844.7012847912</c:v>
                </c:pt>
                <c:pt idx="6">
                  <c:v>784926.7201033364</c:v>
                </c:pt>
                <c:pt idx="7">
                  <c:v>821357.257500081</c:v>
                </c:pt>
                <c:pt idx="8">
                  <c:v>866308.6507203934</c:v>
                </c:pt>
                <c:pt idx="9">
                  <c:v>902371.8269957035</c:v>
                </c:pt>
                <c:pt idx="10">
                  <c:v>921320.5825079051</c:v>
                </c:pt>
                <c:pt idx="11">
                  <c:v>943631.5103328553</c:v>
                </c:pt>
                <c:pt idx="12">
                  <c:v>953557.685555632</c:v>
                </c:pt>
                <c:pt idx="13">
                  <c:v>986119.7841327396</c:v>
                </c:pt>
                <c:pt idx="14">
                  <c:v>1041582.79900583</c:v>
                </c:pt>
                <c:pt idx="15">
                  <c:v>1080903.854416434</c:v>
                </c:pt>
                <c:pt idx="16">
                  <c:v>1112777.382135204</c:v>
                </c:pt>
                <c:pt idx="17">
                  <c:v>1158520.107626958</c:v>
                </c:pt>
                <c:pt idx="18">
                  <c:v>1211577.4519695886</c:v>
                </c:pt>
                <c:pt idx="19">
                  <c:v>1258158.035252704</c:v>
                </c:pt>
                <c:pt idx="20">
                  <c:v>1292162.4947773877</c:v>
                </c:pt>
                <c:pt idx="21">
                  <c:v>1306830.5028207987</c:v>
                </c:pt>
                <c:pt idx="22">
                  <c:v>1335383.5061753276</c:v>
                </c:pt>
                <c:pt idx="23">
                  <c:v>1384907.6188374558</c:v>
                </c:pt>
                <c:pt idx="24">
                  <c:v>1442575.413465079</c:v>
                </c:pt>
                <c:pt idx="25">
                  <c:v>1496866.81938938</c:v>
                </c:pt>
                <c:pt idx="26">
                  <c:v>1543716.0734647214</c:v>
                </c:pt>
                <c:pt idx="27">
                  <c:v>1607449.005320672</c:v>
                </c:pt>
                <c:pt idx="28">
                  <c:v>1668601.485721274</c:v>
                </c:pt>
                <c:pt idx="29">
                  <c:v>1727726.1409042308</c:v>
                </c:pt>
                <c:pt idx="30">
                  <c:v>1785310.4708822682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Solow'!$N$10:$N$40</c:f>
              <c:numCache>
                <c:ptCount val="31"/>
                <c:pt idx="0">
                  <c:v>623553.7786445636</c:v>
                </c:pt>
                <c:pt idx="1">
                  <c:v>682506.8222621185</c:v>
                </c:pt>
                <c:pt idx="2">
                  <c:v>749482.648811954</c:v>
                </c:pt>
                <c:pt idx="3">
                  <c:v>825706.3682173373</c:v>
                </c:pt>
                <c:pt idx="4">
                  <c:v>790422.6758286176</c:v>
                </c:pt>
                <c:pt idx="5">
                  <c:v>689911.6330819632</c:v>
                </c:pt>
                <c:pt idx="6">
                  <c:v>798492.7823630421</c:v>
                </c:pt>
                <c:pt idx="7">
                  <c:v>901480.8371029478</c:v>
                </c:pt>
                <c:pt idx="8">
                  <c:v>1011733.2717921666</c:v>
                </c:pt>
                <c:pt idx="9">
                  <c:v>1049964.1958811507</c:v>
                </c:pt>
                <c:pt idx="10">
                  <c:v>958167.905466354</c:v>
                </c:pt>
                <c:pt idx="11">
                  <c:v>1031007.5148977292</c:v>
                </c:pt>
                <c:pt idx="12">
                  <c:v>887406.1079105495</c:v>
                </c:pt>
                <c:pt idx="13">
                  <c:v>929326.9845802399</c:v>
                </c:pt>
                <c:pt idx="14">
                  <c:v>1138337.0887440334</c:v>
                </c:pt>
                <c:pt idx="15">
                  <c:v>1122854.463579966</c:v>
                </c:pt>
                <c:pt idx="16">
                  <c:v>1128652.468380253</c:v>
                </c:pt>
                <c:pt idx="17">
                  <c:v>1140472.610610994</c:v>
                </c:pt>
                <c:pt idx="18">
                  <c:v>1151046.800608467</c:v>
                </c:pt>
                <c:pt idx="19">
                  <c:v>1188855.8505064617</c:v>
                </c:pt>
                <c:pt idx="20">
                  <c:v>1147334.9707866732</c:v>
                </c:pt>
                <c:pt idx="21">
                  <c:v>1048147.5390763317</c:v>
                </c:pt>
                <c:pt idx="22">
                  <c:v>1098642.9972212464</c:v>
                </c:pt>
                <c:pt idx="23">
                  <c:v>1169453.7787297391</c:v>
                </c:pt>
                <c:pt idx="24">
                  <c:v>1297231.1784136244</c:v>
                </c:pt>
                <c:pt idx="25">
                  <c:v>1329900</c:v>
                </c:pt>
                <c:pt idx="26">
                  <c:v>1411210.80878843</c:v>
                </c:pt>
                <c:pt idx="27">
                  <c:v>1546944.1046448252</c:v>
                </c:pt>
                <c:pt idx="28">
                  <c:v>1679946.6984702186</c:v>
                </c:pt>
                <c:pt idx="29">
                  <c:v>1770909.969824592</c:v>
                </c:pt>
                <c:pt idx="30">
                  <c:v>1855673.6552586022</c:v>
                </c:pt>
              </c:numCache>
            </c:numRef>
          </c:yVal>
          <c:smooth val="0"/>
        </c:ser>
        <c:axId val="4466971"/>
        <c:axId val="40202740"/>
      </c:scatterChart>
      <c:valAx>
        <c:axId val="4466971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202740"/>
        <c:crosses val="autoZero"/>
        <c:crossBetween val="midCat"/>
        <c:dispUnits/>
      </c:valAx>
      <c:valAx>
        <c:axId val="40202740"/>
        <c:scaling>
          <c:orientation val="minMax"/>
          <c:max val="25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66971"/>
        <c:crosses val="autoZero"/>
        <c:crossBetween val="midCat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Inversión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Solow'!$S$10:$S$40</c:f>
              <c:numCache>
                <c:ptCount val="31"/>
                <c:pt idx="0">
                  <c:v>1.0694712722609776</c:v>
                </c:pt>
                <c:pt idx="1">
                  <c:v>0.9929781539500779</c:v>
                </c:pt>
                <c:pt idx="2">
                  <c:v>0.9386494863943957</c:v>
                </c:pt>
                <c:pt idx="3">
                  <c:v>0.889078532078825</c:v>
                </c:pt>
                <c:pt idx="4">
                  <c:v>0.9518131492695621</c:v>
                </c:pt>
                <c:pt idx="5">
                  <c:v>1.092668488451524</c:v>
                </c:pt>
                <c:pt idx="6">
                  <c:v>0.9830104134196948</c:v>
                </c:pt>
                <c:pt idx="7">
                  <c:v>0.911120041264153</c:v>
                </c:pt>
                <c:pt idx="8">
                  <c:v>0.8562618971557883</c:v>
                </c:pt>
                <c:pt idx="9">
                  <c:v>0.8594310458733455</c:v>
                </c:pt>
                <c:pt idx="10">
                  <c:v>0.9615439812289321</c:v>
                </c:pt>
                <c:pt idx="11">
                  <c:v>0.9152518257119191</c:v>
                </c:pt>
                <c:pt idx="12">
                  <c:v>1.0745448752892184</c:v>
                </c:pt>
                <c:pt idx="13">
                  <c:v>1.0611117512940313</c:v>
                </c:pt>
                <c:pt idx="14">
                  <c:v>0.9150038326125737</c:v>
                </c:pt>
                <c:pt idx="15">
                  <c:v>0.9626393174501154</c:v>
                </c:pt>
                <c:pt idx="16">
                  <c:v>0.9859344778930652</c:v>
                </c:pt>
                <c:pt idx="17">
                  <c:v>1.0158245773270218</c:v>
                </c:pt>
                <c:pt idx="18">
                  <c:v>1.0525874806559767</c:v>
                </c:pt>
                <c:pt idx="19">
                  <c:v>1.0582931771894122</c:v>
                </c:pt>
                <c:pt idx="20">
                  <c:v>1.1262295037441534</c:v>
                </c:pt>
                <c:pt idx="21">
                  <c:v>1.2468001441595031</c:v>
                </c:pt>
                <c:pt idx="22">
                  <c:v>1.2154844745316353</c:v>
                </c:pt>
                <c:pt idx="23">
                  <c:v>1.1842345922741322</c:v>
                </c:pt>
                <c:pt idx="24">
                  <c:v>1.1120418915841932</c:v>
                </c:pt>
                <c:pt idx="25">
                  <c:v>1.1255484016763517</c:v>
                </c:pt>
                <c:pt idx="26">
                  <c:v>1.0938947348270749</c:v>
                </c:pt>
                <c:pt idx="27">
                  <c:v>1.0391125319228898</c:v>
                </c:pt>
                <c:pt idx="28">
                  <c:v>0.9932466829100735</c:v>
                </c:pt>
                <c:pt idx="29">
                  <c:v>0.9756148931023081</c:v>
                </c:pt>
                <c:pt idx="30">
                  <c:v>0.9620821343359922</c:v>
                </c:pt>
              </c:numCache>
            </c:numRef>
          </c:yVal>
          <c:smooth val="0"/>
        </c:ser>
        <c:axId val="26280341"/>
        <c:axId val="35196478"/>
      </c:scatterChart>
      <c:valAx>
        <c:axId val="26280341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196478"/>
        <c:crosses val="autoZero"/>
        <c:crossBetween val="midCat"/>
        <c:dispUnits/>
      </c:valAx>
      <c:valAx>
        <c:axId val="35196478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280341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Consumo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Solow'!$J$10:$J$40</c:f>
              <c:numCache>
                <c:ptCount val="31"/>
                <c:pt idx="0">
                  <c:v>2797127.1470298585</c:v>
                </c:pt>
                <c:pt idx="1">
                  <c:v>2842600.7120115943</c:v>
                </c:pt>
                <c:pt idx="2">
                  <c:v>2950762.1194732278</c:v>
                </c:pt>
                <c:pt idx="3">
                  <c:v>3079178.9387249583</c:v>
                </c:pt>
                <c:pt idx="4">
                  <c:v>3155587.745695724</c:v>
                </c:pt>
                <c:pt idx="5">
                  <c:v>3161921.300615178</c:v>
                </c:pt>
                <c:pt idx="6">
                  <c:v>3292291.517718225</c:v>
                </c:pt>
                <c:pt idx="7">
                  <c:v>3445095.526277684</c:v>
                </c:pt>
                <c:pt idx="8">
                  <c:v>3633639.356954474</c:v>
                </c:pt>
                <c:pt idx="9">
                  <c:v>3784902.508421084</c:v>
                </c:pt>
                <c:pt idx="10">
                  <c:v>3864381.045011002</c:v>
                </c:pt>
                <c:pt idx="11">
                  <c:v>3957961.8552308874</c:v>
                </c:pt>
                <c:pt idx="12">
                  <c:v>3999596.13987472</c:v>
                </c:pt>
                <c:pt idx="13">
                  <c:v>4136174.393868167</c:v>
                </c:pt>
                <c:pt idx="14">
                  <c:v>4368808.101878152</c:v>
                </c:pt>
                <c:pt idx="15">
                  <c:v>4533736.08035112</c:v>
                </c:pt>
                <c:pt idx="16">
                  <c:v>4667426.197225275</c:v>
                </c:pt>
                <c:pt idx="17">
                  <c:v>4859289.186822558</c:v>
                </c:pt>
                <c:pt idx="18">
                  <c:v>5081832.5660425965</c:v>
                </c:pt>
                <c:pt idx="19">
                  <c:v>5277209.860897813</c:v>
                </c:pt>
                <c:pt idx="20">
                  <c:v>5419837.944246753</c:v>
                </c:pt>
                <c:pt idx="21">
                  <c:v>5481361.341560565</c:v>
                </c:pt>
                <c:pt idx="22">
                  <c:v>5601123.872688465</c:v>
                </c:pt>
                <c:pt idx="23">
                  <c:v>5808847.487981597</c:v>
                </c:pt>
                <c:pt idx="24">
                  <c:v>6050728.909820626</c:v>
                </c:pt>
                <c:pt idx="25">
                  <c:v>6278448.428893747</c:v>
                </c:pt>
                <c:pt idx="26">
                  <c:v>6474952.634768361</c:v>
                </c:pt>
                <c:pt idx="27">
                  <c:v>6742273.62865813</c:v>
                </c:pt>
                <c:pt idx="28">
                  <c:v>6998771.193786026</c:v>
                </c:pt>
                <c:pt idx="29">
                  <c:v>7246763.262040801</c:v>
                </c:pt>
                <c:pt idx="30">
                  <c:v>7488294.600297729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Solow'!$O$10:$O$40</c:f>
              <c:numCache>
                <c:ptCount val="31"/>
                <c:pt idx="0">
                  <c:v>2840446.2213554364</c:v>
                </c:pt>
                <c:pt idx="1">
                  <c:v>2900493.1777378814</c:v>
                </c:pt>
                <c:pt idx="2">
                  <c:v>3032517.351188046</c:v>
                </c:pt>
                <c:pt idx="3">
                  <c:v>3179393.6317826626</c:v>
                </c:pt>
                <c:pt idx="4">
                  <c:v>3192277.3241713825</c:v>
                </c:pt>
                <c:pt idx="5">
                  <c:v>3279288.3669180367</c:v>
                </c:pt>
                <c:pt idx="6">
                  <c:v>3394407.2176369578</c:v>
                </c:pt>
                <c:pt idx="7">
                  <c:v>3488519.1628970522</c:v>
                </c:pt>
                <c:pt idx="8">
                  <c:v>3622966.728207833</c:v>
                </c:pt>
                <c:pt idx="9">
                  <c:v>3733435.8041188493</c:v>
                </c:pt>
                <c:pt idx="10">
                  <c:v>3813732.094533646</c:v>
                </c:pt>
                <c:pt idx="11">
                  <c:v>3857892.4851022707</c:v>
                </c:pt>
                <c:pt idx="12">
                  <c:v>3900493.8920894507</c:v>
                </c:pt>
                <c:pt idx="13">
                  <c:v>4066073.0154197603</c:v>
                </c:pt>
                <c:pt idx="14">
                  <c:v>4220662.911255967</c:v>
                </c:pt>
                <c:pt idx="15">
                  <c:v>4440645.536420034</c:v>
                </c:pt>
                <c:pt idx="16">
                  <c:v>4622547.531619747</c:v>
                </c:pt>
                <c:pt idx="17">
                  <c:v>4804027.389389006</c:v>
                </c:pt>
                <c:pt idx="18">
                  <c:v>5040753.199391533</c:v>
                </c:pt>
                <c:pt idx="19">
                  <c:v>5219844.149493538</c:v>
                </c:pt>
                <c:pt idx="20">
                  <c:v>5373165.029213327</c:v>
                </c:pt>
                <c:pt idx="21">
                  <c:v>5439952.460923668</c:v>
                </c:pt>
                <c:pt idx="22">
                  <c:v>5588257.002778754</c:v>
                </c:pt>
                <c:pt idx="23">
                  <c:v>5696146.221270261</c:v>
                </c:pt>
                <c:pt idx="24">
                  <c:v>5848268.821586376</c:v>
                </c:pt>
                <c:pt idx="25">
                  <c:v>6008500</c:v>
                </c:pt>
                <c:pt idx="26">
                  <c:v>6191789.19121157</c:v>
                </c:pt>
                <c:pt idx="27">
                  <c:v>6396055.895355174</c:v>
                </c:pt>
                <c:pt idx="28">
                  <c:v>6605953.301529782</c:v>
                </c:pt>
                <c:pt idx="29">
                  <c:v>6858190.030175408</c:v>
                </c:pt>
                <c:pt idx="30">
                  <c:v>7099426.344741398</c:v>
                </c:pt>
              </c:numCache>
            </c:numRef>
          </c:yVal>
          <c:smooth val="0"/>
        </c:ser>
        <c:axId val="48332847"/>
        <c:axId val="32342440"/>
      </c:scatterChart>
      <c:valAx>
        <c:axId val="48332847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342440"/>
        <c:crosses val="autoZero"/>
        <c:crossBetween val="midCat"/>
        <c:dispUnits/>
      </c:valAx>
      <c:valAx>
        <c:axId val="32342440"/>
        <c:scaling>
          <c:orientation val="minMax"/>
          <c:max val="100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332847"/>
        <c:crosses val="autoZero"/>
        <c:crossBetween val="midCat"/>
        <c:dispUnits/>
        <c:majorUnit val="2000000"/>
        <c:minorUnit val="5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Consumo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Solow'!$T$10:$T$40</c:f>
              <c:numCache>
                <c:ptCount val="31"/>
                <c:pt idx="0">
                  <c:v>0.9847492010234553</c:v>
                </c:pt>
                <c:pt idx="1">
                  <c:v>0.9800404751265652</c:v>
                </c:pt>
                <c:pt idx="2">
                  <c:v>0.9730404735581186</c:v>
                </c:pt>
                <c:pt idx="3">
                  <c:v>0.9684799352757354</c:v>
                </c:pt>
                <c:pt idx="4">
                  <c:v>0.988506769697654</c:v>
                </c:pt>
                <c:pt idx="5">
                  <c:v>0.9642095927010031</c:v>
                </c:pt>
                <c:pt idx="6">
                  <c:v>0.9699164851558908</c:v>
                </c:pt>
                <c:pt idx="7">
                  <c:v>0.9875524156263178</c:v>
                </c:pt>
                <c:pt idx="8">
                  <c:v>1.002945825768574</c:v>
                </c:pt>
                <c:pt idx="9">
                  <c:v>1.013785345992947</c:v>
                </c:pt>
                <c:pt idx="10">
                  <c:v>1.0132806786690531</c:v>
                </c:pt>
                <c:pt idx="11">
                  <c:v>1.0259388696069285</c:v>
                </c:pt>
                <c:pt idx="12">
                  <c:v>1.025407615170545</c:v>
                </c:pt>
                <c:pt idx="13">
                  <c:v>1.0172405606546073</c:v>
                </c:pt>
                <c:pt idx="14">
                  <c:v>1.0350999816230528</c:v>
                </c:pt>
                <c:pt idx="15">
                  <c:v>1.0209632908476036</c:v>
                </c:pt>
                <c:pt idx="16">
                  <c:v>1.0097086434046472</c:v>
                </c:pt>
                <c:pt idx="17">
                  <c:v>1.011503222807516</c:v>
                </c:pt>
                <c:pt idx="18">
                  <c:v>1.0081494500972636</c:v>
                </c:pt>
                <c:pt idx="19">
                  <c:v>1.0109899280057704</c:v>
                </c:pt>
                <c:pt idx="20">
                  <c:v>1.0086862984441518</c:v>
                </c:pt>
                <c:pt idx="21">
                  <c:v>1.0076119931073564</c:v>
                </c:pt>
                <c:pt idx="22">
                  <c:v>1.002302483565683</c:v>
                </c:pt>
                <c:pt idx="23">
                  <c:v>1.0197855290811342</c:v>
                </c:pt>
                <c:pt idx="24">
                  <c:v>1.034618806763286</c:v>
                </c:pt>
                <c:pt idx="25">
                  <c:v>1.0449277571596483</c:v>
                </c:pt>
                <c:pt idx="26">
                  <c:v>1.0457320872549576</c:v>
                </c:pt>
                <c:pt idx="27">
                  <c:v>1.05412987925174</c:v>
                </c:pt>
                <c:pt idx="28">
                  <c:v>1.059464224817526</c:v>
                </c:pt>
                <c:pt idx="29">
                  <c:v>1.0566582772066253</c:v>
                </c:pt>
                <c:pt idx="30">
                  <c:v>1.0547746024359235</c:v>
                </c:pt>
              </c:numCache>
            </c:numRef>
          </c:yVal>
          <c:smooth val="0"/>
        </c:ser>
        <c:axId val="22646505"/>
        <c:axId val="2491954"/>
      </c:scatterChart>
      <c:valAx>
        <c:axId val="22646505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91954"/>
        <c:crosses val="autoZero"/>
        <c:crossBetween val="midCat"/>
        <c:dispUnits/>
      </c:valAx>
      <c:valAx>
        <c:axId val="2491954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64650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1200" verticalDpi="1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0.79325</cdr:y>
    </cdr:from>
    <cdr:to>
      <cdr:x>0.294</cdr:x>
      <cdr:y>0.839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705350"/>
          <a:ext cx="295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#2</a:t>
          </a:r>
        </a:p>
      </cdr:txBody>
    </cdr:sp>
  </cdr:relSizeAnchor>
  <cdr:relSizeAnchor xmlns:cdr="http://schemas.openxmlformats.org/drawingml/2006/chartDrawing">
    <cdr:from>
      <cdr:x>0.32625</cdr:x>
      <cdr:y>0.65</cdr:y>
    </cdr:from>
    <cdr:to>
      <cdr:x>0.3605</cdr:x>
      <cdr:y>0.69575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3848100"/>
          <a:ext cx="295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#1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0.38125</cdr:y>
    </cdr:from>
    <cdr:to>
      <cdr:x>0.81725</cdr:x>
      <cdr:y>0.43175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2257425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0.8005</cdr:x>
      <cdr:y>0.50575</cdr:y>
    </cdr:from>
    <cdr:to>
      <cdr:x>0.878</cdr:x>
      <cdr:y>0.55625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300037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0.619</cdr:y>
    </cdr:from>
    <cdr:to>
      <cdr:x>0.71225</cdr:x>
      <cdr:y>0.6695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3667125"/>
          <a:ext cx="1466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0.34775</cdr:y>
    </cdr:from>
    <cdr:to>
      <cdr:x>0.83825</cdr:x>
      <cdr:y>0.39825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2057400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0.79825</cdr:x>
      <cdr:y>0.46325</cdr:y>
    </cdr:from>
    <cdr:to>
      <cdr:x>0.87575</cdr:x>
      <cdr:y>0.51375</cdr:y>
    </cdr:to>
    <cdr:sp>
      <cdr:nvSpPr>
        <cdr:cNvPr id="2" name="TextBox 2"/>
        <cdr:cNvSpPr txBox="1">
          <a:spLocks noChangeArrowheads="1"/>
        </cdr:cNvSpPr>
      </cdr:nvSpPr>
      <cdr:spPr>
        <a:xfrm>
          <a:off x="6924675" y="274320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0.5645</cdr:x>
      <cdr:y>0.47625</cdr:y>
    </cdr:from>
    <cdr:to>
      <cdr:x>0.734</cdr:x>
      <cdr:y>0.52675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2819400"/>
          <a:ext cx="1466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0.68975</cdr:x>
      <cdr:y>0.3075</cdr:y>
    </cdr:from>
    <cdr:to>
      <cdr:x>0.7885</cdr:x>
      <cdr:y>0.358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1819275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0.86075</cdr:x>
      <cdr:y>0.37175</cdr:y>
    </cdr:from>
    <cdr:to>
      <cdr:x>0.93825</cdr:x>
      <cdr:y>0.42225</cdr:y>
    </cdr:to>
    <cdr:sp>
      <cdr:nvSpPr>
        <cdr:cNvPr id="2" name="TextBox 2"/>
        <cdr:cNvSpPr txBox="1">
          <a:spLocks noChangeArrowheads="1"/>
        </cdr:cNvSpPr>
      </cdr:nvSpPr>
      <cdr:spPr>
        <a:xfrm>
          <a:off x="7467600" y="220027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0.48725</cdr:y>
    </cdr:from>
    <cdr:to>
      <cdr:x>0.715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2886075"/>
          <a:ext cx="1466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0.76125</cdr:x>
      <cdr:y>0.324</cdr:y>
    </cdr:from>
    <cdr:to>
      <cdr:x>0.86</cdr:x>
      <cdr:y>0.3745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1914525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0.7915</cdr:x>
      <cdr:y>0.45025</cdr:y>
    </cdr:from>
    <cdr:to>
      <cdr:x>0.869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6867525" y="266700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0.47075</cdr:y>
    </cdr:from>
    <cdr:to>
      <cdr:x>0.668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2790825"/>
          <a:ext cx="1466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1">
      <selection activeCell="W1" sqref="W1"/>
    </sheetView>
  </sheetViews>
  <sheetFormatPr defaultColWidth="9.140625" defaultRowHeight="12.75"/>
  <cols>
    <col min="1" max="1" width="5.00390625" style="0" customWidth="1"/>
    <col min="2" max="2" width="15.28125" style="0" bestFit="1" customWidth="1"/>
    <col min="3" max="3" width="11.140625" style="0" customWidth="1"/>
    <col min="4" max="4" width="17.7109375" style="0" bestFit="1" customWidth="1"/>
    <col min="5" max="5" width="19.7109375" style="0" bestFit="1" customWidth="1"/>
    <col min="6" max="6" width="19.7109375" style="5" bestFit="1" customWidth="1"/>
    <col min="7" max="7" width="14.28125" style="0" customWidth="1"/>
    <col min="8" max="8" width="11.421875" style="0" customWidth="1"/>
    <col min="9" max="9" width="11.421875" style="2" customWidth="1"/>
    <col min="10" max="11" width="11.421875" style="0" customWidth="1"/>
    <col min="12" max="13" width="11.421875" style="2" customWidth="1"/>
    <col min="14" max="22" width="11.421875" style="0" customWidth="1"/>
    <col min="23" max="23" width="17.28125" style="0" customWidth="1"/>
    <col min="24" max="16384" width="11.421875" style="0" customWidth="1"/>
  </cols>
  <sheetData>
    <row r="1" spans="1:24" ht="12.75">
      <c r="A1" s="8" t="s">
        <v>0</v>
      </c>
      <c r="B1" s="8" t="s">
        <v>28</v>
      </c>
      <c r="C1" s="8" t="s">
        <v>1</v>
      </c>
      <c r="D1" s="8" t="s">
        <v>25</v>
      </c>
      <c r="E1" s="8" t="s">
        <v>2</v>
      </c>
      <c r="F1" s="9" t="s">
        <v>3</v>
      </c>
      <c r="I1" s="2" t="s">
        <v>4</v>
      </c>
      <c r="L1" s="2" t="s">
        <v>4</v>
      </c>
      <c r="P1" t="s">
        <v>11</v>
      </c>
      <c r="Q1" t="s">
        <v>36</v>
      </c>
      <c r="R1" t="s">
        <v>33</v>
      </c>
      <c r="S1" t="s">
        <v>35</v>
      </c>
      <c r="T1" t="s">
        <v>29</v>
      </c>
      <c r="U1" t="s">
        <v>10</v>
      </c>
      <c r="V1" t="s">
        <v>30</v>
      </c>
      <c r="W1" t="s">
        <v>37</v>
      </c>
      <c r="X1" t="s">
        <v>38</v>
      </c>
    </row>
    <row r="2" spans="1:24" ht="12.75">
      <c r="A2" s="8"/>
      <c r="B2" s="8" t="s">
        <v>27</v>
      </c>
      <c r="C2" s="8" t="s">
        <v>27</v>
      </c>
      <c r="D2" s="8" t="s">
        <v>26</v>
      </c>
      <c r="E2" s="9" t="s">
        <v>24</v>
      </c>
      <c r="F2" s="9" t="s">
        <v>24</v>
      </c>
      <c r="I2" s="2" t="s">
        <v>6</v>
      </c>
      <c r="J2" t="s">
        <v>8</v>
      </c>
      <c r="L2" s="2" t="s">
        <v>7</v>
      </c>
      <c r="N2" t="s">
        <v>5</v>
      </c>
      <c r="P2">
        <f>AVERAGE(P19:P49)</f>
        <v>0.1925152577858376</v>
      </c>
      <c r="Q2" t="s">
        <v>9</v>
      </c>
      <c r="R2">
        <f>AVERAGE(R19:R49)</f>
        <v>1.0144683592072743</v>
      </c>
      <c r="T2">
        <f>AVERAGE(T19:T49)</f>
        <v>1.0166114684297598</v>
      </c>
      <c r="X2">
        <f>AVERAGE(X19:X49)</f>
        <v>847.2592988546538</v>
      </c>
    </row>
    <row r="3" spans="1:19" ht="12.75">
      <c r="A3" s="3">
        <v>1954</v>
      </c>
      <c r="B3" s="10">
        <f aca="true" t="shared" si="0" ref="B3:D6">B4^2/B5</f>
        <v>101342.02668525769</v>
      </c>
      <c r="C3" s="10">
        <f t="shared" si="0"/>
        <v>66237.01416929308</v>
      </c>
      <c r="D3" s="10">
        <f t="shared" si="0"/>
        <v>2173.6140060198695</v>
      </c>
      <c r="E3" s="11">
        <v>1903501.7408679426</v>
      </c>
      <c r="F3" s="11">
        <v>356415.30616258254</v>
      </c>
      <c r="G3" s="2"/>
      <c r="I3" s="2">
        <v>5132480</v>
      </c>
      <c r="J3" s="7">
        <f>I4/I3</f>
        <v>1.0194430969360977</v>
      </c>
      <c r="K3" s="1"/>
      <c r="L3" s="2">
        <v>4253759.85</v>
      </c>
      <c r="M3" s="7">
        <f>N3</f>
        <v>2.2347023691506616</v>
      </c>
      <c r="N3">
        <f aca="true" t="shared" si="1" ref="N3:N12">L3/E3</f>
        <v>2.2347023691506616</v>
      </c>
      <c r="P3">
        <f aca="true" t="shared" si="2" ref="P3:P15">F3/E3</f>
        <v>0.1872419123714945</v>
      </c>
      <c r="Q3">
        <f aca="true" t="shared" si="3" ref="Q3:Q8">C3*D3/1000000</f>
        <v>143.97370171531196</v>
      </c>
      <c r="S3">
        <f aca="true" t="shared" si="4" ref="S3:S8">E3/Q3</f>
        <v>13221.176632881563</v>
      </c>
    </row>
    <row r="4" spans="1:20" ht="12.75">
      <c r="A4" s="3">
        <f>A3+1</f>
        <v>1955</v>
      </c>
      <c r="B4" s="10">
        <f t="shared" si="0"/>
        <v>102362.37670681962</v>
      </c>
      <c r="C4" s="10">
        <f t="shared" si="0"/>
        <v>66447.67210001346</v>
      </c>
      <c r="D4" s="10">
        <f t="shared" si="0"/>
        <v>2150.4006525575214</v>
      </c>
      <c r="E4" s="11">
        <v>2038462.6965217884</v>
      </c>
      <c r="F4" s="11">
        <v>401610.17142640386</v>
      </c>
      <c r="G4" s="2"/>
      <c r="I4" s="2">
        <f>F3+(1-0.05)*I3</f>
        <v>5232271.306162583</v>
      </c>
      <c r="J4" s="7">
        <f>(I12/I3)^(1/10)</f>
        <v>1.0194431049868262</v>
      </c>
      <c r="K4" s="1"/>
      <c r="L4" s="2">
        <f aca="true" t="shared" si="5" ref="L4:L49">F3+(1-0.05)*L3</f>
        <v>4397487.163662582</v>
      </c>
      <c r="M4" s="7">
        <f>AVERAGE(N3:N12)</f>
        <v>2.2347023713173026</v>
      </c>
      <c r="N4">
        <f t="shared" si="1"/>
        <v>2.157256628323872</v>
      </c>
      <c r="P4">
        <f t="shared" si="2"/>
        <v>0.19701619858517297</v>
      </c>
      <c r="Q4">
        <f t="shared" si="3"/>
        <v>142.88911744479717</v>
      </c>
      <c r="R4">
        <f>Q4/Q3</f>
        <v>0.9924667890205434</v>
      </c>
      <c r="S4">
        <f t="shared" si="4"/>
        <v>14266.04581912485</v>
      </c>
      <c r="T4">
        <f aca="true" t="shared" si="6" ref="T4:T9">S4/S3</f>
        <v>1.0790299695145633</v>
      </c>
    </row>
    <row r="5" spans="1:20" ht="12.75">
      <c r="A5" s="3">
        <f aca="true" t="shared" si="7" ref="A5:A49">A4+1</f>
        <v>1956</v>
      </c>
      <c r="B5" s="12">
        <v>103393</v>
      </c>
      <c r="C5" s="13">
        <v>66659</v>
      </c>
      <c r="D5" s="10">
        <f t="shared" si="0"/>
        <v>2127.4352086952567</v>
      </c>
      <c r="E5" s="11">
        <v>2078849.9053286538</v>
      </c>
      <c r="F5" s="11">
        <v>413411.45211132197</v>
      </c>
      <c r="G5" s="2"/>
      <c r="I5" s="2">
        <f aca="true" t="shared" si="8" ref="I5:I49">F4+(1-0.05)*I4</f>
        <v>5372267.912280858</v>
      </c>
      <c r="J5" s="1"/>
      <c r="K5" s="1"/>
      <c r="L5" s="2">
        <f t="shared" si="5"/>
        <v>4579222.976905856</v>
      </c>
      <c r="N5">
        <f t="shared" si="1"/>
        <v>2.2027674846404595</v>
      </c>
      <c r="P5">
        <f t="shared" si="2"/>
        <v>0.19886546452999648</v>
      </c>
      <c r="Q5">
        <f t="shared" si="3"/>
        <v>141.8127035764171</v>
      </c>
      <c r="R5">
        <f>Q5/Q4</f>
        <v>0.9924667890205431</v>
      </c>
      <c r="S5">
        <f t="shared" si="4"/>
        <v>14659.123286571052</v>
      </c>
      <c r="T5">
        <f t="shared" si="6"/>
        <v>1.027553357982297</v>
      </c>
    </row>
    <row r="6" spans="1:20" ht="12.75">
      <c r="A6" s="3">
        <f t="shared" si="7"/>
        <v>1957</v>
      </c>
      <c r="B6" s="12">
        <v>104434</v>
      </c>
      <c r="C6" s="13">
        <v>66871</v>
      </c>
      <c r="D6" s="10">
        <f t="shared" si="0"/>
        <v>2104.715026854822</v>
      </c>
      <c r="E6" s="11">
        <v>2120409.031692483</v>
      </c>
      <c r="F6" s="11">
        <v>410033.0434358258</v>
      </c>
      <c r="G6" s="2"/>
      <c r="I6" s="2">
        <f t="shared" si="8"/>
        <v>5517065.968778137</v>
      </c>
      <c r="J6" s="1"/>
      <c r="K6" s="1"/>
      <c r="L6" s="2">
        <f t="shared" si="5"/>
        <v>4763673.280171886</v>
      </c>
      <c r="N6">
        <f t="shared" si="1"/>
        <v>2.246582243789814</v>
      </c>
      <c r="P6">
        <f t="shared" si="2"/>
        <v>0.19337450336576936</v>
      </c>
      <c r="Q6">
        <f t="shared" si="3"/>
        <v>140.7443985608088</v>
      </c>
      <c r="R6">
        <f>Q6/Q5</f>
        <v>0.9924667890205433</v>
      </c>
      <c r="S6">
        <f t="shared" si="4"/>
        <v>15065.672619122795</v>
      </c>
      <c r="T6">
        <f t="shared" si="6"/>
        <v>1.0277335366245386</v>
      </c>
    </row>
    <row r="7" spans="1:20" ht="12.75">
      <c r="A7" s="3">
        <f t="shared" si="7"/>
        <v>1958</v>
      </c>
      <c r="B7" s="12">
        <v>105703</v>
      </c>
      <c r="C7" s="13">
        <v>65673</v>
      </c>
      <c r="D7" s="10">
        <f>D8^2/D9</f>
        <v>2082.2374877330717</v>
      </c>
      <c r="E7" s="11">
        <v>2099922.4478998096</v>
      </c>
      <c r="F7" s="11">
        <v>373034.2439701645</v>
      </c>
      <c r="G7" s="2"/>
      <c r="I7" s="2">
        <f t="shared" si="8"/>
        <v>5651245.713775056</v>
      </c>
      <c r="J7" s="1"/>
      <c r="K7" s="1"/>
      <c r="L7" s="2">
        <f t="shared" si="5"/>
        <v>4935522.659599118</v>
      </c>
      <c r="N7">
        <f t="shared" si="1"/>
        <v>2.3503356824130672</v>
      </c>
      <c r="P7">
        <f t="shared" si="2"/>
        <v>0.17764191451129366</v>
      </c>
      <c r="Q7">
        <f t="shared" si="3"/>
        <v>136.74678253189404</v>
      </c>
      <c r="R7">
        <f>Q7/Q6</f>
        <v>0.9715966243076624</v>
      </c>
      <c r="S7">
        <f t="shared" si="4"/>
        <v>15356.284140798965</v>
      </c>
      <c r="T7">
        <f t="shared" si="6"/>
        <v>1.0192896479980122</v>
      </c>
    </row>
    <row r="8" spans="1:20" ht="12.75">
      <c r="A8" s="3">
        <f t="shared" si="7"/>
        <v>1959</v>
      </c>
      <c r="B8" s="12">
        <v>106843</v>
      </c>
      <c r="C8" s="13">
        <v>67182</v>
      </c>
      <c r="D8" s="11">
        <v>2060</v>
      </c>
      <c r="E8" s="11">
        <v>2251583.2287403895</v>
      </c>
      <c r="F8" s="11">
        <v>412004.60686305875</v>
      </c>
      <c r="G8" s="2"/>
      <c r="I8" s="2">
        <f t="shared" si="8"/>
        <v>5741717.672056467</v>
      </c>
      <c r="J8" s="1"/>
      <c r="K8" s="1"/>
      <c r="L8" s="2">
        <f t="shared" si="5"/>
        <v>5061780.770589326</v>
      </c>
      <c r="N8">
        <f t="shared" si="1"/>
        <v>2.248098451781884</v>
      </c>
      <c r="P8">
        <f t="shared" si="2"/>
        <v>0.18298440031175212</v>
      </c>
      <c r="Q8">
        <f t="shared" si="3"/>
        <v>138.39492</v>
      </c>
      <c r="R8">
        <f>Q8/Q7</f>
        <v>1.0120524771229742</v>
      </c>
      <c r="S8">
        <f t="shared" si="4"/>
        <v>16269.262114103532</v>
      </c>
      <c r="T8">
        <f t="shared" si="6"/>
        <v>1.059453052895716</v>
      </c>
    </row>
    <row r="9" spans="1:20" ht="12.75">
      <c r="A9" s="3">
        <f t="shared" si="7"/>
        <v>1960</v>
      </c>
      <c r="B9" s="12">
        <v>107920</v>
      </c>
      <c r="C9" s="13">
        <v>68292</v>
      </c>
      <c r="D9" s="11">
        <v>2038</v>
      </c>
      <c r="E9" s="11">
        <v>2307600.8879632596</v>
      </c>
      <c r="F9" s="11">
        <v>412232.42955793295</v>
      </c>
      <c r="G9" s="2"/>
      <c r="H9" s="4"/>
      <c r="I9" s="2">
        <f t="shared" si="8"/>
        <v>5866636.395316702</v>
      </c>
      <c r="J9" s="1"/>
      <c r="K9" s="1"/>
      <c r="L9" s="2">
        <f t="shared" si="5"/>
        <v>5220696.338922918</v>
      </c>
      <c r="N9">
        <f t="shared" si="1"/>
        <v>2.2623913719892967</v>
      </c>
      <c r="P9">
        <f t="shared" si="2"/>
        <v>0.17864112971536364</v>
      </c>
      <c r="Q9">
        <f aca="true" t="shared" si="9" ref="Q9:Q15">C9*D9/1000000</f>
        <v>139.179096</v>
      </c>
      <c r="R9">
        <f aca="true" t="shared" si="10" ref="R9:R15">Q9/Q8</f>
        <v>1.005666219540428</v>
      </c>
      <c r="S9">
        <f aca="true" t="shared" si="11" ref="S9:S49">E9/Q9</f>
        <v>16580.082456946406</v>
      </c>
      <c r="T9">
        <f t="shared" si="6"/>
        <v>1.0191047596788934</v>
      </c>
    </row>
    <row r="10" spans="1:20" ht="12.75">
      <c r="A10" s="3">
        <f t="shared" si="7"/>
        <v>1961</v>
      </c>
      <c r="B10" s="12">
        <v>109049</v>
      </c>
      <c r="C10" s="13">
        <v>68318</v>
      </c>
      <c r="D10" s="11">
        <v>2024</v>
      </c>
      <c r="E10" s="11">
        <v>2361296.6855263957</v>
      </c>
      <c r="F10" s="11">
        <v>404986.1272829624</v>
      </c>
      <c r="G10" s="2"/>
      <c r="H10" s="4"/>
      <c r="I10" s="2">
        <f t="shared" si="8"/>
        <v>5985537.0051088</v>
      </c>
      <c r="J10" s="1"/>
      <c r="K10" s="1"/>
      <c r="L10" s="2">
        <f t="shared" si="5"/>
        <v>5371893.951534704</v>
      </c>
      <c r="N10">
        <f t="shared" si="1"/>
        <v>2.2749762808129157</v>
      </c>
      <c r="P10">
        <f t="shared" si="2"/>
        <v>0.17151005621840368</v>
      </c>
      <c r="Q10">
        <f t="shared" si="9"/>
        <v>138.275632</v>
      </c>
      <c r="R10">
        <f t="shared" si="10"/>
        <v>0.9935086228753779</v>
      </c>
      <c r="S10">
        <f t="shared" si="11"/>
        <v>17076.737610039603</v>
      </c>
      <c r="T10">
        <f aca="true" t="shared" si="12" ref="T10:T49">S10/S9</f>
        <v>1.0299549266044281</v>
      </c>
    </row>
    <row r="11" spans="1:20" ht="12.75">
      <c r="A11" s="3">
        <f t="shared" si="7"/>
        <v>1962</v>
      </c>
      <c r="B11" s="12">
        <v>111177</v>
      </c>
      <c r="C11" s="13">
        <v>69529</v>
      </c>
      <c r="D11" s="11">
        <v>2044</v>
      </c>
      <c r="E11" s="11">
        <v>2503926.376693623</v>
      </c>
      <c r="F11" s="11">
        <v>435705.55152405653</v>
      </c>
      <c r="G11" s="2"/>
      <c r="H11" s="4"/>
      <c r="I11" s="2">
        <f t="shared" si="8"/>
        <v>6091246.282136322</v>
      </c>
      <c r="J11" s="1"/>
      <c r="K11" s="1"/>
      <c r="L11" s="2">
        <f t="shared" si="5"/>
        <v>5508285.381240931</v>
      </c>
      <c r="N11">
        <f t="shared" si="1"/>
        <v>2.199859162198888</v>
      </c>
      <c r="P11">
        <f t="shared" si="2"/>
        <v>0.1740089307655266</v>
      </c>
      <c r="Q11">
        <f t="shared" si="9"/>
        <v>142.117276</v>
      </c>
      <c r="R11">
        <f t="shared" si="10"/>
        <v>1.0277825090685537</v>
      </c>
      <c r="S11">
        <f t="shared" si="11"/>
        <v>17618.73325445404</v>
      </c>
      <c r="T11">
        <f t="shared" si="12"/>
        <v>1.0317388283869744</v>
      </c>
    </row>
    <row r="12" spans="1:20" ht="12.75">
      <c r="A12" s="3">
        <f t="shared" si="7"/>
        <v>1963</v>
      </c>
      <c r="B12" s="12">
        <v>112998</v>
      </c>
      <c r="C12" s="13">
        <v>70499</v>
      </c>
      <c r="D12" s="11">
        <v>2027</v>
      </c>
      <c r="E12" s="11">
        <v>2612182.261018155</v>
      </c>
      <c r="F12" s="11">
        <v>462940.2808343438</v>
      </c>
      <c r="G12" s="2"/>
      <c r="H12" s="4"/>
      <c r="I12" s="2">
        <f t="shared" si="8"/>
        <v>6222389.519553562</v>
      </c>
      <c r="J12" s="1"/>
      <c r="K12" s="1"/>
      <c r="L12" s="2">
        <f t="shared" si="5"/>
        <v>5668576.663702941</v>
      </c>
      <c r="N12">
        <f t="shared" si="1"/>
        <v>2.1700540380721707</v>
      </c>
      <c r="P12">
        <f t="shared" si="2"/>
        <v>0.1772235757599482</v>
      </c>
      <c r="Q12">
        <f t="shared" si="9"/>
        <v>142.901473</v>
      </c>
      <c r="R12">
        <f t="shared" si="10"/>
        <v>1.0055179568738708</v>
      </c>
      <c r="S12">
        <f t="shared" si="11"/>
        <v>18279.60346509623</v>
      </c>
      <c r="T12">
        <f t="shared" si="12"/>
        <v>1.0375095190498511</v>
      </c>
    </row>
    <row r="13" spans="1:20" ht="12.75">
      <c r="A13" s="3">
        <f t="shared" si="7"/>
        <v>1964</v>
      </c>
      <c r="B13" s="12">
        <v>114814</v>
      </c>
      <c r="C13" s="13">
        <v>72043</v>
      </c>
      <c r="D13" s="11">
        <v>2018</v>
      </c>
      <c r="E13" s="11">
        <v>2763747.823557232</v>
      </c>
      <c r="F13" s="11">
        <v>503223.31832471624</v>
      </c>
      <c r="G13" s="2"/>
      <c r="H13" s="4"/>
      <c r="I13" s="2">
        <f t="shared" si="8"/>
        <v>6374210.324410227</v>
      </c>
      <c r="J13" s="1"/>
      <c r="K13" s="1"/>
      <c r="L13" s="2">
        <f t="shared" si="5"/>
        <v>5848088.111352137</v>
      </c>
      <c r="P13">
        <f t="shared" si="2"/>
        <v>0.18208004146956333</v>
      </c>
      <c r="Q13">
        <f t="shared" si="9"/>
        <v>145.382774</v>
      </c>
      <c r="R13">
        <f t="shared" si="10"/>
        <v>1.0173637188470408</v>
      </c>
      <c r="S13">
        <f t="shared" si="11"/>
        <v>19010.146439751054</v>
      </c>
      <c r="T13">
        <f t="shared" si="12"/>
        <v>1.039964924624856</v>
      </c>
    </row>
    <row r="14" spans="1:20" ht="12.75">
      <c r="A14" s="3">
        <f t="shared" si="7"/>
        <v>1965</v>
      </c>
      <c r="B14" s="12">
        <v>116601</v>
      </c>
      <c r="C14" s="13">
        <v>73811</v>
      </c>
      <c r="D14" s="11">
        <v>2035</v>
      </c>
      <c r="E14" s="11">
        <v>2940451.0176931834</v>
      </c>
      <c r="F14" s="11">
        <v>553953.5358389444</v>
      </c>
      <c r="G14" s="2"/>
      <c r="H14" s="4"/>
      <c r="I14" s="2">
        <f t="shared" si="8"/>
        <v>6558723.126514431</v>
      </c>
      <c r="J14" s="1"/>
      <c r="K14" s="1"/>
      <c r="L14" s="2">
        <f t="shared" si="5"/>
        <v>6058907.024109246</v>
      </c>
      <c r="P14">
        <f t="shared" si="2"/>
        <v>0.18839066949448016</v>
      </c>
      <c r="Q14">
        <f t="shared" si="9"/>
        <v>150.205385</v>
      </c>
      <c r="R14">
        <f t="shared" si="10"/>
        <v>1.0331718185539642</v>
      </c>
      <c r="S14">
        <f t="shared" si="11"/>
        <v>19576.202395760865</v>
      </c>
      <c r="T14">
        <f t="shared" si="12"/>
        <v>1.029776517387902</v>
      </c>
    </row>
    <row r="15" spans="1:20" ht="12.75">
      <c r="A15" s="3">
        <f t="shared" si="7"/>
        <v>1966</v>
      </c>
      <c r="B15" s="12">
        <v>118546</v>
      </c>
      <c r="C15" s="13">
        <v>76018</v>
      </c>
      <c r="D15" s="11">
        <v>2055</v>
      </c>
      <c r="E15" s="11">
        <v>3133670.924897592</v>
      </c>
      <c r="F15" s="11">
        <v>581585.339846247</v>
      </c>
      <c r="G15" s="2"/>
      <c r="H15" s="4"/>
      <c r="I15" s="2">
        <f t="shared" si="8"/>
        <v>6784740.506027654</v>
      </c>
      <c r="J15" s="1"/>
      <c r="K15" s="1"/>
      <c r="L15" s="2">
        <f t="shared" si="5"/>
        <v>6309915.208742728</v>
      </c>
      <c r="P15">
        <f t="shared" si="2"/>
        <v>0.18559234641565087</v>
      </c>
      <c r="Q15">
        <f t="shared" si="9"/>
        <v>156.21699</v>
      </c>
      <c r="R15">
        <f t="shared" si="10"/>
        <v>1.0400225664346188</v>
      </c>
      <c r="S15">
        <f t="shared" si="11"/>
        <v>20059.731818527496</v>
      </c>
      <c r="T15">
        <f t="shared" si="12"/>
        <v>1.0246998581742972</v>
      </c>
    </row>
    <row r="16" spans="1:20" ht="12.75">
      <c r="A16" s="3">
        <f t="shared" si="7"/>
        <v>1967</v>
      </c>
      <c r="B16" s="12">
        <v>120582</v>
      </c>
      <c r="C16" s="13">
        <v>77818</v>
      </c>
      <c r="D16" s="11">
        <v>2038</v>
      </c>
      <c r="E16" s="11">
        <v>3212123.480851589</v>
      </c>
      <c r="F16" s="11">
        <v>568919.1236246655</v>
      </c>
      <c r="G16" s="2"/>
      <c r="H16" s="4"/>
      <c r="I16" s="2">
        <f t="shared" si="8"/>
        <v>7027088.820572518</v>
      </c>
      <c r="J16" s="1"/>
      <c r="K16" s="1"/>
      <c r="L16" s="2">
        <f t="shared" si="5"/>
        <v>6576004.788151839</v>
      </c>
      <c r="P16">
        <f aca="true" t="shared" si="13" ref="P16:P49">F16/E16</f>
        <v>0.17711620584207285</v>
      </c>
      <c r="Q16">
        <f aca="true" t="shared" si="14" ref="Q16:Q49">C16*D16/1000000</f>
        <v>158.593084</v>
      </c>
      <c r="R16">
        <f aca="true" t="shared" si="15" ref="R16:R49">Q16/Q15</f>
        <v>1.0152102149708555</v>
      </c>
      <c r="S16">
        <f t="shared" si="11"/>
        <v>20253.868578856745</v>
      </c>
      <c r="T16">
        <f t="shared" si="12"/>
        <v>1.009677933986632</v>
      </c>
    </row>
    <row r="17" spans="1:20" ht="12.75">
      <c r="A17" s="3">
        <f t="shared" si="7"/>
        <v>1968</v>
      </c>
      <c r="B17" s="12">
        <v>122657</v>
      </c>
      <c r="C17" s="13">
        <v>79455</v>
      </c>
      <c r="D17" s="11">
        <v>2032</v>
      </c>
      <c r="E17" s="11">
        <v>3365329.7279704157</v>
      </c>
      <c r="F17" s="11">
        <v>607015.0641796091</v>
      </c>
      <c r="G17" s="2"/>
      <c r="H17" s="4"/>
      <c r="I17" s="2">
        <f t="shared" si="8"/>
        <v>7244653.503168557</v>
      </c>
      <c r="J17" s="1"/>
      <c r="K17" s="1"/>
      <c r="L17" s="2">
        <f t="shared" si="5"/>
        <v>6816123.672368912</v>
      </c>
      <c r="P17">
        <f t="shared" si="13"/>
        <v>0.1803731322772023</v>
      </c>
      <c r="Q17">
        <f t="shared" si="14"/>
        <v>161.45256</v>
      </c>
      <c r="R17">
        <f t="shared" si="15"/>
        <v>1.0180302692140093</v>
      </c>
      <c r="S17">
        <f t="shared" si="11"/>
        <v>20844.077839152353</v>
      </c>
      <c r="T17">
        <f t="shared" si="12"/>
        <v>1.0291405692694053</v>
      </c>
    </row>
    <row r="18" spans="1:20" ht="12.75">
      <c r="A18" s="3">
        <f t="shared" si="7"/>
        <v>1969</v>
      </c>
      <c r="B18" s="12">
        <v>124737</v>
      </c>
      <c r="C18" s="13">
        <v>81408</v>
      </c>
      <c r="D18" s="11">
        <v>2029</v>
      </c>
      <c r="E18" s="11">
        <v>3467572.2103307773</v>
      </c>
      <c r="F18" s="11">
        <v>645186.8101444759</v>
      </c>
      <c r="G18" s="2"/>
      <c r="H18" s="4"/>
      <c r="I18" s="2">
        <f t="shared" si="8"/>
        <v>7489435.892189737</v>
      </c>
      <c r="J18" s="1"/>
      <c r="K18" s="1"/>
      <c r="L18" s="2">
        <f t="shared" si="5"/>
        <v>7082332.552930076</v>
      </c>
      <c r="P18">
        <f t="shared" si="13"/>
        <v>0.18606297749829137</v>
      </c>
      <c r="Q18">
        <f t="shared" si="14"/>
        <v>165.176832</v>
      </c>
      <c r="R18">
        <f t="shared" si="15"/>
        <v>1.023067283665245</v>
      </c>
      <c r="S18">
        <f t="shared" si="11"/>
        <v>20993.090667405326</v>
      </c>
      <c r="T18">
        <f t="shared" si="12"/>
        <v>1.0071489287942053</v>
      </c>
    </row>
    <row r="19" spans="1:24" ht="12.75">
      <c r="A19" s="3">
        <f t="shared" si="7"/>
        <v>1970</v>
      </c>
      <c r="B19" s="12">
        <v>127008</v>
      </c>
      <c r="C19" s="13">
        <v>81866</v>
      </c>
      <c r="D19" s="11">
        <v>1973</v>
      </c>
      <c r="E19" s="11">
        <v>3464000</v>
      </c>
      <c r="F19" s="11">
        <v>623553.7786445636</v>
      </c>
      <c r="G19" s="2"/>
      <c r="H19" s="4"/>
      <c r="I19" s="2">
        <f t="shared" si="8"/>
        <v>7760150.907724726</v>
      </c>
      <c r="J19" s="1"/>
      <c r="K19" s="1"/>
      <c r="L19" s="2">
        <f t="shared" si="5"/>
        <v>7373402.735428047</v>
      </c>
      <c r="P19">
        <f t="shared" si="13"/>
        <v>0.18000975134080935</v>
      </c>
      <c r="Q19">
        <f t="shared" si="14"/>
        <v>161.521618</v>
      </c>
      <c r="R19">
        <f t="shared" si="15"/>
        <v>0.9778709038323243</v>
      </c>
      <c r="S19">
        <f t="shared" si="11"/>
        <v>21446.04569278151</v>
      </c>
      <c r="T19">
        <f t="shared" si="12"/>
        <v>1.0215763858953584</v>
      </c>
      <c r="U19">
        <v>0</v>
      </c>
      <c r="V19">
        <f aca="true" t="shared" si="16" ref="V19:V49">T$2^(0.7*U19)</f>
        <v>1</v>
      </c>
      <c r="W19">
        <f>L19^0.3*Q19^0.7</f>
        <v>4037.0287863181297</v>
      </c>
      <c r="X19">
        <f>E19/V19/W19</f>
        <v>858.0567995303431</v>
      </c>
    </row>
    <row r="20" spans="1:24" ht="12.75">
      <c r="A20" s="3">
        <f t="shared" si="7"/>
        <v>1971</v>
      </c>
      <c r="B20" s="12">
        <v>129365</v>
      </c>
      <c r="C20" s="13">
        <v>82183</v>
      </c>
      <c r="D20" s="11">
        <v>1945</v>
      </c>
      <c r="E20" s="11">
        <v>3583000</v>
      </c>
      <c r="F20" s="11">
        <v>682506.8222621185</v>
      </c>
      <c r="G20" s="2"/>
      <c r="H20" s="4"/>
      <c r="I20" s="2">
        <f t="shared" si="8"/>
        <v>7995697.140983053</v>
      </c>
      <c r="J20" s="1"/>
      <c r="K20" s="1"/>
      <c r="L20" s="2">
        <f t="shared" si="5"/>
        <v>7628286.377301209</v>
      </c>
      <c r="P20">
        <f t="shared" si="13"/>
        <v>0.1904847396768402</v>
      </c>
      <c r="Q20">
        <f t="shared" si="14"/>
        <v>159.845935</v>
      </c>
      <c r="R20">
        <f t="shared" si="15"/>
        <v>0.9896256425564038</v>
      </c>
      <c r="S20">
        <f t="shared" si="11"/>
        <v>22415.333865074517</v>
      </c>
      <c r="T20">
        <f t="shared" si="12"/>
        <v>1.0451965917716597</v>
      </c>
      <c r="U20">
        <f aca="true" t="shared" si="17" ref="U20:U49">U19+1</f>
        <v>1</v>
      </c>
      <c r="V20">
        <f t="shared" si="16"/>
        <v>1.0115992606996973</v>
      </c>
      <c r="W20">
        <f aca="true" t="shared" si="18" ref="W20:W49">L20^0.3*Q20^0.7</f>
        <v>4048.7337137350314</v>
      </c>
      <c r="X20">
        <f aca="true" t="shared" si="19" ref="X20:X49">E20/V20/W20</f>
        <v>874.8207807340682</v>
      </c>
    </row>
    <row r="21" spans="1:24" ht="12.75">
      <c r="A21" s="3">
        <f t="shared" si="7"/>
        <v>1972</v>
      </c>
      <c r="B21" s="12">
        <v>131829</v>
      </c>
      <c r="C21" s="13">
        <v>84602</v>
      </c>
      <c r="D21" s="11">
        <v>1929</v>
      </c>
      <c r="E21" s="11">
        <v>3782000</v>
      </c>
      <c r="F21" s="11">
        <v>749482.648811954</v>
      </c>
      <c r="G21" s="2"/>
      <c r="H21" s="4"/>
      <c r="I21" s="2">
        <f t="shared" si="8"/>
        <v>8278419.106196018</v>
      </c>
      <c r="J21" s="1"/>
      <c r="K21" s="1"/>
      <c r="L21" s="2">
        <f t="shared" si="5"/>
        <v>7929378.880698266</v>
      </c>
      <c r="P21">
        <f t="shared" si="13"/>
        <v>0.19817098064832203</v>
      </c>
      <c r="Q21">
        <f t="shared" si="14"/>
        <v>163.197258</v>
      </c>
      <c r="R21">
        <f t="shared" si="15"/>
        <v>1.0209659570010337</v>
      </c>
      <c r="S21">
        <f t="shared" si="11"/>
        <v>23174.40897199388</v>
      </c>
      <c r="T21">
        <f t="shared" si="12"/>
        <v>1.0338640999722999</v>
      </c>
      <c r="U21">
        <f t="shared" si="17"/>
        <v>2</v>
      </c>
      <c r="V21">
        <f t="shared" si="16"/>
        <v>1.0233330642481742</v>
      </c>
      <c r="W21">
        <f t="shared" si="18"/>
        <v>4155.954184546301</v>
      </c>
      <c r="X21">
        <f t="shared" si="19"/>
        <v>889.2702566009448</v>
      </c>
    </row>
    <row r="22" spans="1:24" ht="12.75">
      <c r="A22" s="3">
        <f t="shared" si="7"/>
        <v>1973</v>
      </c>
      <c r="B22" s="12">
        <v>134224</v>
      </c>
      <c r="C22" s="13">
        <v>87390</v>
      </c>
      <c r="D22" s="11">
        <v>1921</v>
      </c>
      <c r="E22" s="11">
        <v>4005100</v>
      </c>
      <c r="F22" s="11">
        <v>825706.3682173373</v>
      </c>
      <c r="G22" s="2"/>
      <c r="H22" s="4"/>
      <c r="I22" s="2">
        <f t="shared" si="8"/>
        <v>8613980.79969817</v>
      </c>
      <c r="J22" s="1"/>
      <c r="K22" s="1"/>
      <c r="L22" s="2">
        <f t="shared" si="5"/>
        <v>8282392.585475307</v>
      </c>
      <c r="P22">
        <f t="shared" si="13"/>
        <v>0.20616373329438398</v>
      </c>
      <c r="Q22">
        <f t="shared" si="14"/>
        <v>167.87619</v>
      </c>
      <c r="R22">
        <f t="shared" si="15"/>
        <v>1.028670408175608</v>
      </c>
      <c r="S22">
        <f t="shared" si="11"/>
        <v>23857.46305059699</v>
      </c>
      <c r="T22">
        <f t="shared" si="12"/>
        <v>1.0294744983325608</v>
      </c>
      <c r="U22">
        <f t="shared" si="17"/>
        <v>3</v>
      </c>
      <c r="V22">
        <f t="shared" si="16"/>
        <v>1.0352029712430089</v>
      </c>
      <c r="W22">
        <f t="shared" si="18"/>
        <v>4294.762146245707</v>
      </c>
      <c r="X22">
        <f t="shared" si="19"/>
        <v>900.8422313412796</v>
      </c>
    </row>
    <row r="23" spans="1:24" ht="12.75">
      <c r="A23" s="3">
        <f t="shared" si="7"/>
        <v>1974</v>
      </c>
      <c r="B23" s="12">
        <v>136589</v>
      </c>
      <c r="C23" s="13">
        <v>89023</v>
      </c>
      <c r="D23" s="11">
        <v>1890</v>
      </c>
      <c r="E23" s="11">
        <v>3982700</v>
      </c>
      <c r="F23" s="11">
        <v>790422.6758286176</v>
      </c>
      <c r="G23" s="2"/>
      <c r="H23" s="4"/>
      <c r="I23" s="2">
        <f t="shared" si="8"/>
        <v>9008988.127930598</v>
      </c>
      <c r="J23" s="1"/>
      <c r="K23" s="1"/>
      <c r="L23" s="2">
        <f t="shared" si="5"/>
        <v>8693979.324418878</v>
      </c>
      <c r="P23">
        <f t="shared" si="13"/>
        <v>0.198464025869038</v>
      </c>
      <c r="Q23">
        <f t="shared" si="14"/>
        <v>168.25347</v>
      </c>
      <c r="R23">
        <f t="shared" si="15"/>
        <v>1.0022473705175223</v>
      </c>
      <c r="S23">
        <f t="shared" si="11"/>
        <v>23670.834247876137</v>
      </c>
      <c r="T23">
        <f t="shared" si="12"/>
        <v>0.9921773408042149</v>
      </c>
      <c r="U23">
        <f t="shared" si="17"/>
        <v>4</v>
      </c>
      <c r="V23">
        <f t="shared" si="16"/>
        <v>1.0472105603835578</v>
      </c>
      <c r="W23">
        <f t="shared" si="18"/>
        <v>4364.559332325616</v>
      </c>
      <c r="X23">
        <f t="shared" si="19"/>
        <v>871.371154686122</v>
      </c>
    </row>
    <row r="24" spans="1:24" ht="12.75">
      <c r="A24" s="3">
        <f t="shared" si="7"/>
        <v>1975</v>
      </c>
      <c r="B24" s="12">
        <v>138916</v>
      </c>
      <c r="C24" s="13">
        <v>88026</v>
      </c>
      <c r="D24" s="11">
        <v>1856</v>
      </c>
      <c r="E24" s="11">
        <v>3969200</v>
      </c>
      <c r="F24" s="11">
        <v>689911.6330819632</v>
      </c>
      <c r="G24" s="2"/>
      <c r="H24" s="4"/>
      <c r="I24" s="2">
        <f t="shared" si="8"/>
        <v>9348961.397362685</v>
      </c>
      <c r="J24" s="1"/>
      <c r="K24" s="1"/>
      <c r="L24" s="2">
        <f t="shared" si="5"/>
        <v>9049703.034026552</v>
      </c>
      <c r="P24">
        <f t="shared" si="13"/>
        <v>0.17381629373222895</v>
      </c>
      <c r="Q24">
        <f t="shared" si="14"/>
        <v>163.376256</v>
      </c>
      <c r="R24">
        <f t="shared" si="15"/>
        <v>0.9710126988762848</v>
      </c>
      <c r="S24">
        <f t="shared" si="11"/>
        <v>24294.840004168047</v>
      </c>
      <c r="T24">
        <f t="shared" si="12"/>
        <v>1.026361798226351</v>
      </c>
      <c r="U24">
        <f t="shared" si="17"/>
        <v>5</v>
      </c>
      <c r="V24">
        <f t="shared" si="16"/>
        <v>1.0593574286809229</v>
      </c>
      <c r="W24">
        <f t="shared" si="18"/>
        <v>4327.35531306101</v>
      </c>
      <c r="X24">
        <f t="shared" si="19"/>
        <v>865.8405280690475</v>
      </c>
    </row>
    <row r="25" spans="1:24" ht="12.75">
      <c r="A25" s="3">
        <f t="shared" si="7"/>
        <v>1976</v>
      </c>
      <c r="B25" s="12">
        <v>141381</v>
      </c>
      <c r="C25" s="13">
        <v>90896</v>
      </c>
      <c r="D25" s="11">
        <v>1846</v>
      </c>
      <c r="E25" s="11">
        <v>4192900</v>
      </c>
      <c r="F25" s="11">
        <v>798492.7823630421</v>
      </c>
      <c r="G25" s="2"/>
      <c r="H25" s="4"/>
      <c r="I25" s="2">
        <f t="shared" si="8"/>
        <v>9571424.960576514</v>
      </c>
      <c r="J25" s="1"/>
      <c r="K25" s="1"/>
      <c r="L25" s="2">
        <f t="shared" si="5"/>
        <v>9287129.515407188</v>
      </c>
      <c r="P25">
        <f t="shared" si="13"/>
        <v>0.1904392621724921</v>
      </c>
      <c r="Q25">
        <f t="shared" si="14"/>
        <v>167.794016</v>
      </c>
      <c r="R25">
        <f t="shared" si="15"/>
        <v>1.0270404042065941</v>
      </c>
      <c r="S25">
        <f t="shared" si="11"/>
        <v>24988.376224334483</v>
      </c>
      <c r="T25">
        <f t="shared" si="12"/>
        <v>1.0285466469442668</v>
      </c>
      <c r="U25">
        <f t="shared" si="17"/>
        <v>6</v>
      </c>
      <c r="V25">
        <f t="shared" si="16"/>
        <v>1.071645191670354</v>
      </c>
      <c r="W25">
        <f t="shared" si="18"/>
        <v>4443.323961398172</v>
      </c>
      <c r="X25">
        <f t="shared" si="19"/>
        <v>880.5530107123373</v>
      </c>
    </row>
    <row r="26" spans="1:24" ht="12.75">
      <c r="A26" s="3">
        <f t="shared" si="7"/>
        <v>1977</v>
      </c>
      <c r="B26" s="12">
        <v>144749</v>
      </c>
      <c r="C26" s="13">
        <v>94150</v>
      </c>
      <c r="D26" s="11">
        <v>1843</v>
      </c>
      <c r="E26" s="11">
        <v>4390000</v>
      </c>
      <c r="F26" s="11">
        <v>901480.8371029478</v>
      </c>
      <c r="G26" s="2"/>
      <c r="H26" s="4"/>
      <c r="I26" s="2">
        <f t="shared" si="8"/>
        <v>9891346.49491073</v>
      </c>
      <c r="J26" s="1"/>
      <c r="K26" s="1"/>
      <c r="L26" s="2">
        <f t="shared" si="5"/>
        <v>9621265.82199987</v>
      </c>
      <c r="P26">
        <f t="shared" si="13"/>
        <v>0.20534871004622957</v>
      </c>
      <c r="Q26">
        <f t="shared" si="14"/>
        <v>173.51845</v>
      </c>
      <c r="R26">
        <f t="shared" si="15"/>
        <v>1.0341158411751703</v>
      </c>
      <c r="S26">
        <f t="shared" si="11"/>
        <v>25299.903266770765</v>
      </c>
      <c r="T26">
        <f t="shared" si="12"/>
        <v>1.0124668781852624</v>
      </c>
      <c r="U26">
        <f t="shared" si="17"/>
        <v>7</v>
      </c>
      <c r="V26">
        <f t="shared" si="16"/>
        <v>1.0840754836261155</v>
      </c>
      <c r="W26">
        <f t="shared" si="18"/>
        <v>4597.392953375147</v>
      </c>
      <c r="X26">
        <f t="shared" si="19"/>
        <v>880.8325832976375</v>
      </c>
    </row>
    <row r="27" spans="1:24" ht="12.75">
      <c r="A27" s="3">
        <f t="shared" si="7"/>
        <v>1978</v>
      </c>
      <c r="B27" s="12">
        <v>146128</v>
      </c>
      <c r="C27" s="13">
        <v>98165</v>
      </c>
      <c r="D27" s="11">
        <v>1848</v>
      </c>
      <c r="E27" s="11">
        <v>4634700</v>
      </c>
      <c r="F27" s="11">
        <v>1011733.2717921666</v>
      </c>
      <c r="G27" s="2"/>
      <c r="H27" s="4"/>
      <c r="I27" s="2">
        <f t="shared" si="8"/>
        <v>10298260.00726814</v>
      </c>
      <c r="J27" s="1"/>
      <c r="K27" s="1"/>
      <c r="L27" s="2">
        <f t="shared" si="5"/>
        <v>10041683.368002824</v>
      </c>
      <c r="P27">
        <f t="shared" si="13"/>
        <v>0.21829530968394215</v>
      </c>
      <c r="Q27">
        <f t="shared" si="14"/>
        <v>181.40892</v>
      </c>
      <c r="R27">
        <f t="shared" si="15"/>
        <v>1.0454733776148877</v>
      </c>
      <c r="S27">
        <f t="shared" si="11"/>
        <v>25548.357820552596</v>
      </c>
      <c r="T27">
        <f t="shared" si="12"/>
        <v>1.0098203756418371</v>
      </c>
      <c r="U27">
        <f t="shared" si="17"/>
        <v>8</v>
      </c>
      <c r="V27">
        <f t="shared" si="16"/>
        <v>1.0966499577788453</v>
      </c>
      <c r="W27">
        <f t="shared" si="18"/>
        <v>4804.000051844906</v>
      </c>
      <c r="X27">
        <f t="shared" si="19"/>
        <v>879.7324226381752</v>
      </c>
    </row>
    <row r="28" spans="1:24" ht="12.75">
      <c r="A28" s="3">
        <f t="shared" si="7"/>
        <v>1979</v>
      </c>
      <c r="B28" s="12">
        <v>148467</v>
      </c>
      <c r="C28" s="13">
        <v>100912</v>
      </c>
      <c r="D28" s="11">
        <v>1845</v>
      </c>
      <c r="E28" s="11">
        <v>4783400</v>
      </c>
      <c r="F28" s="11">
        <v>1049964.1958811507</v>
      </c>
      <c r="G28" s="2"/>
      <c r="H28" s="4"/>
      <c r="I28" s="2">
        <f t="shared" si="8"/>
        <v>10795080.278696898</v>
      </c>
      <c r="J28" s="1"/>
      <c r="K28" s="1"/>
      <c r="L28" s="2">
        <f t="shared" si="5"/>
        <v>10551332.471394848</v>
      </c>
      <c r="P28">
        <f t="shared" si="13"/>
        <v>0.21950165068385472</v>
      </c>
      <c r="Q28">
        <f t="shared" si="14"/>
        <v>186.18264</v>
      </c>
      <c r="R28">
        <f t="shared" si="15"/>
        <v>1.026314692794599</v>
      </c>
      <c r="S28">
        <f t="shared" si="11"/>
        <v>25691.976437760255</v>
      </c>
      <c r="T28">
        <f t="shared" si="12"/>
        <v>1.0056214422162244</v>
      </c>
      <c r="U28">
        <f t="shared" si="17"/>
        <v>9</v>
      </c>
      <c r="V28">
        <f t="shared" si="16"/>
        <v>1.1093702865354342</v>
      </c>
      <c r="W28">
        <f t="shared" si="18"/>
        <v>4965.347194061239</v>
      </c>
      <c r="X28">
        <f t="shared" si="19"/>
        <v>868.381471513433</v>
      </c>
    </row>
    <row r="29" spans="1:24" ht="12.75">
      <c r="A29" s="3">
        <f t="shared" si="7"/>
        <v>1980</v>
      </c>
      <c r="B29" s="12">
        <v>150729</v>
      </c>
      <c r="C29" s="13">
        <v>101405</v>
      </c>
      <c r="D29" s="11">
        <v>1831</v>
      </c>
      <c r="E29" s="11">
        <v>4771900</v>
      </c>
      <c r="F29" s="11">
        <v>958167.905466354</v>
      </c>
      <c r="G29" s="2"/>
      <c r="H29" s="4"/>
      <c r="I29" s="2">
        <f t="shared" si="8"/>
        <v>11305290.460643204</v>
      </c>
      <c r="J29" s="1"/>
      <c r="K29" s="1"/>
      <c r="L29" s="2">
        <f t="shared" si="5"/>
        <v>11073730.043706255</v>
      </c>
      <c r="P29">
        <f t="shared" si="13"/>
        <v>0.2007937939743821</v>
      </c>
      <c r="Q29">
        <f t="shared" si="14"/>
        <v>185.672555</v>
      </c>
      <c r="R29">
        <f t="shared" si="15"/>
        <v>0.9972602977377483</v>
      </c>
      <c r="S29">
        <f t="shared" si="11"/>
        <v>25700.621182274357</v>
      </c>
      <c r="T29">
        <f t="shared" si="12"/>
        <v>1.0003364764301044</v>
      </c>
      <c r="U29">
        <f t="shared" si="17"/>
        <v>10</v>
      </c>
      <c r="V29">
        <f t="shared" si="16"/>
        <v>1.1222381617014567</v>
      </c>
      <c r="W29">
        <f t="shared" si="18"/>
        <v>5028.188832966842</v>
      </c>
      <c r="X29">
        <f t="shared" si="19"/>
        <v>845.6579227599045</v>
      </c>
    </row>
    <row r="30" spans="1:24" ht="12.75">
      <c r="A30" s="3">
        <f t="shared" si="7"/>
        <v>1981</v>
      </c>
      <c r="B30" s="12">
        <v>152491</v>
      </c>
      <c r="C30" s="13">
        <v>102539</v>
      </c>
      <c r="D30" s="11">
        <v>1815</v>
      </c>
      <c r="E30" s="11">
        <v>4888900</v>
      </c>
      <c r="F30" s="11">
        <v>1031007.5148977292</v>
      </c>
      <c r="G30" s="2"/>
      <c r="H30" s="4"/>
      <c r="I30" s="2">
        <f t="shared" si="8"/>
        <v>11698193.843077397</v>
      </c>
      <c r="J30" s="1"/>
      <c r="K30" s="1"/>
      <c r="L30" s="2">
        <f t="shared" si="5"/>
        <v>11478211.446987296</v>
      </c>
      <c r="P30">
        <f t="shared" si="13"/>
        <v>0.21088742148494122</v>
      </c>
      <c r="Q30">
        <f t="shared" si="14"/>
        <v>186.108285</v>
      </c>
      <c r="R30">
        <f t="shared" si="15"/>
        <v>1.0023467657888372</v>
      </c>
      <c r="S30">
        <f t="shared" si="11"/>
        <v>26269.11531638691</v>
      </c>
      <c r="T30">
        <f t="shared" si="12"/>
        <v>1.022119859675012</v>
      </c>
      <c r="U30">
        <f t="shared" si="17"/>
        <v>11</v>
      </c>
      <c r="V30">
        <f t="shared" si="16"/>
        <v>1.135255294706181</v>
      </c>
      <c r="W30">
        <f t="shared" si="18"/>
        <v>5090.9433127228</v>
      </c>
      <c r="X30">
        <f t="shared" si="19"/>
        <v>845.9006462895152</v>
      </c>
    </row>
    <row r="31" spans="1:24" ht="12.75">
      <c r="A31" s="3">
        <f t="shared" si="7"/>
        <v>1982</v>
      </c>
      <c r="B31" s="12">
        <v>154070</v>
      </c>
      <c r="C31" s="13">
        <v>101705</v>
      </c>
      <c r="D31" s="11">
        <v>1800</v>
      </c>
      <c r="E31" s="11">
        <v>4787900</v>
      </c>
      <c r="F31" s="11">
        <v>887406.1079105495</v>
      </c>
      <c r="G31" s="2"/>
      <c r="H31" s="4"/>
      <c r="I31" s="2">
        <f t="shared" si="8"/>
        <v>12144291.665821254</v>
      </c>
      <c r="J31" s="1"/>
      <c r="K31" s="1"/>
      <c r="L31" s="2">
        <f t="shared" si="5"/>
        <v>11935308.389535658</v>
      </c>
      <c r="P31">
        <f t="shared" si="13"/>
        <v>0.18534349253546428</v>
      </c>
      <c r="Q31">
        <f t="shared" si="14"/>
        <v>183.069</v>
      </c>
      <c r="R31">
        <f t="shared" si="15"/>
        <v>0.9836692654494129</v>
      </c>
      <c r="S31">
        <f t="shared" si="11"/>
        <v>26153.52681229482</v>
      </c>
      <c r="T31">
        <f t="shared" si="12"/>
        <v>0.9955998326285475</v>
      </c>
      <c r="U31">
        <f t="shared" si="17"/>
        <v>12</v>
      </c>
      <c r="V31">
        <f t="shared" si="16"/>
        <v>1.1484234168301897</v>
      </c>
      <c r="W31">
        <f t="shared" si="18"/>
        <v>5091.906964640854</v>
      </c>
      <c r="X31">
        <f t="shared" si="19"/>
        <v>818.7712259059465</v>
      </c>
    </row>
    <row r="32" spans="1:24" ht="12.75">
      <c r="A32" s="3">
        <f t="shared" si="7"/>
        <v>1983</v>
      </c>
      <c r="B32" s="12">
        <v>155477</v>
      </c>
      <c r="C32" s="13">
        <v>103033</v>
      </c>
      <c r="D32" s="11">
        <v>1808</v>
      </c>
      <c r="E32" s="11">
        <v>4995400</v>
      </c>
      <c r="F32" s="11">
        <v>929326.9845802399</v>
      </c>
      <c r="G32" s="2"/>
      <c r="H32" s="4"/>
      <c r="I32" s="2">
        <f t="shared" si="8"/>
        <v>12424483.19044074</v>
      </c>
      <c r="J32" s="1"/>
      <c r="K32" s="1"/>
      <c r="L32" s="2">
        <f t="shared" si="5"/>
        <v>12225949.077969424</v>
      </c>
      <c r="P32">
        <f t="shared" si="13"/>
        <v>0.1860365505425471</v>
      </c>
      <c r="Q32">
        <f t="shared" si="14"/>
        <v>186.283664</v>
      </c>
      <c r="R32">
        <f t="shared" si="15"/>
        <v>1.017559849018676</v>
      </c>
      <c r="S32">
        <f t="shared" si="11"/>
        <v>26816.09268754774</v>
      </c>
      <c r="T32">
        <f t="shared" si="12"/>
        <v>1.0253337104402092</v>
      </c>
      <c r="U32">
        <f t="shared" si="17"/>
        <v>13</v>
      </c>
      <c r="V32">
        <f t="shared" si="16"/>
        <v>1.16174427943564</v>
      </c>
      <c r="W32">
        <f t="shared" si="18"/>
        <v>5191.670422464779</v>
      </c>
      <c r="X32">
        <f t="shared" si="19"/>
        <v>828.2331556076932</v>
      </c>
    </row>
    <row r="33" spans="1:24" ht="12.75">
      <c r="A33" s="3">
        <f t="shared" si="7"/>
        <v>1984</v>
      </c>
      <c r="B33" s="12">
        <v>156988</v>
      </c>
      <c r="C33" s="13">
        <v>107224</v>
      </c>
      <c r="D33" s="11">
        <v>1822</v>
      </c>
      <c r="E33" s="11">
        <v>5359000</v>
      </c>
      <c r="F33" s="11">
        <v>1138337.0887440334</v>
      </c>
      <c r="G33" s="2"/>
      <c r="H33" s="4"/>
      <c r="I33" s="2">
        <f t="shared" si="8"/>
        <v>12732586.015498942</v>
      </c>
      <c r="J33" s="1"/>
      <c r="K33" s="1"/>
      <c r="L33" s="2">
        <f t="shared" si="5"/>
        <v>12543978.608651193</v>
      </c>
      <c r="P33">
        <f t="shared" si="13"/>
        <v>0.21241595236873173</v>
      </c>
      <c r="Q33">
        <f t="shared" si="14"/>
        <v>195.362128</v>
      </c>
      <c r="R33">
        <f t="shared" si="15"/>
        <v>1.0487346222694012</v>
      </c>
      <c r="S33">
        <f t="shared" si="11"/>
        <v>27431.109882259265</v>
      </c>
      <c r="T33">
        <f t="shared" si="12"/>
        <v>1.022934631151432</v>
      </c>
      <c r="U33">
        <f t="shared" si="17"/>
        <v>14</v>
      </c>
      <c r="V33">
        <f t="shared" si="16"/>
        <v>1.1752196541991962</v>
      </c>
      <c r="W33">
        <f t="shared" si="18"/>
        <v>5409.023340523831</v>
      </c>
      <c r="X33">
        <f t="shared" si="19"/>
        <v>843.0354856656514</v>
      </c>
    </row>
    <row r="34" spans="1:24" ht="12.75">
      <c r="A34" s="3">
        <f t="shared" si="7"/>
        <v>1985</v>
      </c>
      <c r="B34" s="12">
        <v>158517</v>
      </c>
      <c r="C34" s="13">
        <v>109384</v>
      </c>
      <c r="D34" s="11">
        <v>1825</v>
      </c>
      <c r="E34" s="11">
        <v>5563500</v>
      </c>
      <c r="F34" s="11">
        <v>1122854.463579966</v>
      </c>
      <c r="G34" s="2"/>
      <c r="H34" s="4"/>
      <c r="I34" s="2">
        <f t="shared" si="8"/>
        <v>13234293.803468028</v>
      </c>
      <c r="J34" s="1"/>
      <c r="K34" s="1"/>
      <c r="L34" s="2">
        <f t="shared" si="5"/>
        <v>13055116.766962666</v>
      </c>
      <c r="P34">
        <f t="shared" si="13"/>
        <v>0.20182519341780641</v>
      </c>
      <c r="Q34">
        <f t="shared" si="14"/>
        <v>199.6258</v>
      </c>
      <c r="R34">
        <f t="shared" si="15"/>
        <v>1.0218244551472124</v>
      </c>
      <c r="S34">
        <f t="shared" si="11"/>
        <v>27869.644104118808</v>
      </c>
      <c r="T34">
        <f t="shared" si="12"/>
        <v>1.015986747300486</v>
      </c>
      <c r="U34">
        <f t="shared" si="17"/>
        <v>15</v>
      </c>
      <c r="V34">
        <f t="shared" si="16"/>
        <v>1.188851333347661</v>
      </c>
      <c r="W34">
        <f t="shared" si="18"/>
        <v>5557.5822253937795</v>
      </c>
      <c r="X34">
        <f t="shared" si="19"/>
        <v>842.0437298636722</v>
      </c>
    </row>
    <row r="35" spans="1:24" ht="12.75">
      <c r="A35" s="3">
        <f t="shared" si="7"/>
        <v>1986</v>
      </c>
      <c r="B35" s="12">
        <v>160107</v>
      </c>
      <c r="C35" s="13">
        <v>111841</v>
      </c>
      <c r="D35" s="11">
        <v>1803</v>
      </c>
      <c r="E35" s="11">
        <v>5751200</v>
      </c>
      <c r="F35" s="11">
        <v>1128652.468380253</v>
      </c>
      <c r="G35" s="2"/>
      <c r="H35" s="4"/>
      <c r="I35" s="2">
        <f t="shared" si="8"/>
        <v>13695433.576874591</v>
      </c>
      <c r="J35" s="1"/>
      <c r="K35" s="1"/>
      <c r="L35" s="2">
        <f t="shared" si="5"/>
        <v>13525215.392194498</v>
      </c>
      <c r="P35">
        <f t="shared" si="13"/>
        <v>0.1962464300285598</v>
      </c>
      <c r="Q35">
        <f t="shared" si="14"/>
        <v>201.649323</v>
      </c>
      <c r="R35">
        <f t="shared" si="15"/>
        <v>1.0101365805421945</v>
      </c>
      <c r="S35">
        <f t="shared" si="11"/>
        <v>28520.799943374965</v>
      </c>
      <c r="T35">
        <f t="shared" si="12"/>
        <v>1.023364339954378</v>
      </c>
      <c r="U35">
        <f t="shared" si="17"/>
        <v>16</v>
      </c>
      <c r="V35">
        <f t="shared" si="16"/>
        <v>1.202641129896343</v>
      </c>
      <c r="W35">
        <f t="shared" si="18"/>
        <v>5656.671970725233</v>
      </c>
      <c r="X35">
        <f t="shared" si="19"/>
        <v>845.3984034162579</v>
      </c>
    </row>
    <row r="36" spans="1:24" ht="12.75">
      <c r="A36" s="3">
        <f t="shared" si="7"/>
        <v>1987</v>
      </c>
      <c r="B36" s="12">
        <v>161319</v>
      </c>
      <c r="C36" s="13">
        <v>114697</v>
      </c>
      <c r="D36" s="11">
        <v>1805</v>
      </c>
      <c r="E36" s="11">
        <v>5944500</v>
      </c>
      <c r="F36" s="11">
        <v>1140472.610610994</v>
      </c>
      <c r="G36" s="2"/>
      <c r="H36" s="4"/>
      <c r="I36" s="2">
        <f t="shared" si="8"/>
        <v>14139314.366411114</v>
      </c>
      <c r="J36" s="1"/>
      <c r="K36" s="1"/>
      <c r="L36" s="2">
        <f t="shared" si="5"/>
        <v>13977607.090965027</v>
      </c>
      <c r="P36">
        <f t="shared" si="13"/>
        <v>0.19185341250079804</v>
      </c>
      <c r="Q36">
        <f t="shared" si="14"/>
        <v>207.028085</v>
      </c>
      <c r="R36">
        <f t="shared" si="15"/>
        <v>1.0266738411018617</v>
      </c>
      <c r="S36">
        <f t="shared" si="11"/>
        <v>28713.49556269141</v>
      </c>
      <c r="T36">
        <f t="shared" si="12"/>
        <v>1.0067563188865327</v>
      </c>
      <c r="U36">
        <f t="shared" si="17"/>
        <v>17</v>
      </c>
      <c r="V36">
        <f t="shared" si="16"/>
        <v>1.2165908778901893</v>
      </c>
      <c r="W36">
        <f t="shared" si="18"/>
        <v>5819.0264862471395</v>
      </c>
      <c r="X36">
        <f t="shared" si="19"/>
        <v>839.6928238875037</v>
      </c>
    </row>
    <row r="37" spans="1:24" ht="12.75">
      <c r="A37" s="3">
        <f t="shared" si="7"/>
        <v>1988</v>
      </c>
      <c r="B37" s="12">
        <v>162448</v>
      </c>
      <c r="C37" s="13">
        <v>117192</v>
      </c>
      <c r="D37" s="11">
        <v>1825</v>
      </c>
      <c r="E37" s="11">
        <v>6191800</v>
      </c>
      <c r="F37" s="11">
        <v>1151046.800608467</v>
      </c>
      <c r="G37" s="2"/>
      <c r="H37" s="4"/>
      <c r="I37" s="2">
        <f t="shared" si="8"/>
        <v>14572821.258701552</v>
      </c>
      <c r="J37" s="1"/>
      <c r="K37" s="1"/>
      <c r="L37" s="2">
        <f t="shared" si="5"/>
        <v>14419199.34702777</v>
      </c>
      <c r="P37">
        <f t="shared" si="13"/>
        <v>0.18589857563365533</v>
      </c>
      <c r="Q37">
        <f t="shared" si="14"/>
        <v>213.8754</v>
      </c>
      <c r="R37">
        <f t="shared" si="15"/>
        <v>1.0330743290215916</v>
      </c>
      <c r="S37">
        <f t="shared" si="11"/>
        <v>28950.501086146418</v>
      </c>
      <c r="T37">
        <f t="shared" si="12"/>
        <v>1.0082541508378018</v>
      </c>
      <c r="U37">
        <f t="shared" si="17"/>
        <v>18</v>
      </c>
      <c r="V37">
        <f t="shared" si="16"/>
        <v>1.2307024326477114</v>
      </c>
      <c r="W37">
        <f t="shared" si="18"/>
        <v>6008.899330491588</v>
      </c>
      <c r="X37">
        <f t="shared" si="19"/>
        <v>837.276559172279</v>
      </c>
    </row>
    <row r="38" spans="1:24" ht="12.75">
      <c r="A38" s="3">
        <f t="shared" si="7"/>
        <v>1989</v>
      </c>
      <c r="B38" s="12">
        <v>163438</v>
      </c>
      <c r="C38" s="13">
        <v>119550</v>
      </c>
      <c r="D38" s="11">
        <v>1829</v>
      </c>
      <c r="E38" s="11">
        <v>6408700</v>
      </c>
      <c r="F38" s="11">
        <v>1188855.8505064617</v>
      </c>
      <c r="G38" s="2"/>
      <c r="H38" s="4"/>
      <c r="I38" s="2">
        <f t="shared" si="8"/>
        <v>14995226.99637494</v>
      </c>
      <c r="J38" s="1"/>
      <c r="K38" s="1"/>
      <c r="L38" s="2">
        <f t="shared" si="5"/>
        <v>14849286.180284848</v>
      </c>
      <c r="P38">
        <f t="shared" si="13"/>
        <v>0.18550655367023916</v>
      </c>
      <c r="Q38">
        <f t="shared" si="14"/>
        <v>218.65695</v>
      </c>
      <c r="R38">
        <f t="shared" si="15"/>
        <v>1.0223567086256764</v>
      </c>
      <c r="S38">
        <f t="shared" si="11"/>
        <v>29309.38165926123</v>
      </c>
      <c r="T38">
        <f t="shared" si="12"/>
        <v>1.0123963510008656</v>
      </c>
      <c r="U38">
        <f t="shared" si="17"/>
        <v>19</v>
      </c>
      <c r="V38">
        <f t="shared" si="16"/>
        <v>1.2449776710077438</v>
      </c>
      <c r="W38">
        <f t="shared" si="18"/>
        <v>6156.671381511256</v>
      </c>
      <c r="X38">
        <f t="shared" si="19"/>
        <v>836.1080532718281</v>
      </c>
    </row>
    <row r="39" spans="1:24" ht="12.75">
      <c r="A39" s="3">
        <f t="shared" si="7"/>
        <v>1990</v>
      </c>
      <c r="B39" s="12">
        <v>164619</v>
      </c>
      <c r="C39" s="13">
        <v>120960</v>
      </c>
      <c r="D39" s="11">
        <v>1819</v>
      </c>
      <c r="E39" s="11">
        <v>6520500</v>
      </c>
      <c r="F39" s="11">
        <v>1147334.9707866732</v>
      </c>
      <c r="G39" s="2"/>
      <c r="H39" s="4"/>
      <c r="I39" s="2">
        <f t="shared" si="8"/>
        <v>15434321.497062655</v>
      </c>
      <c r="J39" s="1"/>
      <c r="K39" s="1"/>
      <c r="L39" s="2">
        <f t="shared" si="5"/>
        <v>15295677.721777067</v>
      </c>
      <c r="P39">
        <f t="shared" si="13"/>
        <v>0.17595812756486057</v>
      </c>
      <c r="Q39">
        <f t="shared" si="14"/>
        <v>220.02624</v>
      </c>
      <c r="R39">
        <f t="shared" si="15"/>
        <v>1.0062622752215284</v>
      </c>
      <c r="S39">
        <f t="shared" si="11"/>
        <v>29635.101704233093</v>
      </c>
      <c r="T39">
        <f t="shared" si="12"/>
        <v>1.0111131667245168</v>
      </c>
      <c r="U39">
        <f t="shared" si="17"/>
        <v>20</v>
      </c>
      <c r="V39">
        <f t="shared" si="16"/>
        <v>1.259418491579065</v>
      </c>
      <c r="W39">
        <f t="shared" si="18"/>
        <v>6238.824247651373</v>
      </c>
      <c r="X39">
        <f t="shared" si="19"/>
        <v>829.8662112285621</v>
      </c>
    </row>
    <row r="40" spans="1:24" ht="12.75">
      <c r="A40" s="3">
        <f t="shared" si="7"/>
        <v>1991</v>
      </c>
      <c r="B40" s="12">
        <v>165813</v>
      </c>
      <c r="C40" s="13">
        <v>119836</v>
      </c>
      <c r="D40" s="11">
        <v>1808</v>
      </c>
      <c r="E40" s="11">
        <v>6488100</v>
      </c>
      <c r="F40" s="11">
        <v>1048147.5390763317</v>
      </c>
      <c r="G40" s="2"/>
      <c r="H40" s="4"/>
      <c r="I40" s="2">
        <f t="shared" si="8"/>
        <v>15809940.392996196</v>
      </c>
      <c r="J40" s="1"/>
      <c r="K40" s="1"/>
      <c r="L40" s="2">
        <f t="shared" si="5"/>
        <v>15678228.806474887</v>
      </c>
      <c r="P40">
        <f t="shared" si="13"/>
        <v>0.16154922690407542</v>
      </c>
      <c r="Q40">
        <f t="shared" si="14"/>
        <v>216.663488</v>
      </c>
      <c r="R40">
        <f t="shared" si="15"/>
        <v>0.9847165865307701</v>
      </c>
      <c r="S40">
        <f t="shared" si="11"/>
        <v>29945.516246835276</v>
      </c>
      <c r="T40">
        <f t="shared" si="12"/>
        <v>1.0104745563453843</v>
      </c>
      <c r="U40">
        <f t="shared" si="17"/>
        <v>21</v>
      </c>
      <c r="V40">
        <f t="shared" si="16"/>
        <v>1.2740268149929097</v>
      </c>
      <c r="W40">
        <f t="shared" si="18"/>
        <v>6217.833820221607</v>
      </c>
      <c r="X40">
        <f t="shared" si="19"/>
        <v>819.0300860346085</v>
      </c>
    </row>
    <row r="41" spans="1:24" ht="12.75">
      <c r="A41" s="3">
        <f t="shared" si="7"/>
        <v>1992</v>
      </c>
      <c r="B41" s="12">
        <v>167237</v>
      </c>
      <c r="C41" s="13">
        <v>120458</v>
      </c>
      <c r="D41" s="11">
        <v>1799</v>
      </c>
      <c r="E41" s="11">
        <v>6686900</v>
      </c>
      <c r="F41" s="11">
        <v>1098642.9972212464</v>
      </c>
      <c r="G41" s="2"/>
      <c r="H41" s="4"/>
      <c r="I41" s="2">
        <f t="shared" si="8"/>
        <v>16067590.912422717</v>
      </c>
      <c r="J41" s="1"/>
      <c r="K41" s="1"/>
      <c r="L41" s="2">
        <f t="shared" si="5"/>
        <v>15942464.905227473</v>
      </c>
      <c r="P41">
        <f t="shared" si="13"/>
        <v>0.16429780574275768</v>
      </c>
      <c r="Q41">
        <f t="shared" si="14"/>
        <v>216.703942</v>
      </c>
      <c r="R41">
        <f t="shared" si="15"/>
        <v>1.0001867135084617</v>
      </c>
      <c r="S41">
        <f t="shared" si="11"/>
        <v>30857.30669357182</v>
      </c>
      <c r="T41">
        <f t="shared" si="12"/>
        <v>1.0304483128365804</v>
      </c>
      <c r="U41">
        <f t="shared" si="17"/>
        <v>22</v>
      </c>
      <c r="V41">
        <f t="shared" si="16"/>
        <v>1.2888045841584175</v>
      </c>
      <c r="W41">
        <f t="shared" si="18"/>
        <v>6249.904898330237</v>
      </c>
      <c r="X41">
        <f t="shared" si="19"/>
        <v>830.1648623413903</v>
      </c>
    </row>
    <row r="42" spans="1:24" ht="12.75">
      <c r="A42" s="3">
        <f t="shared" si="7"/>
        <v>1993</v>
      </c>
      <c r="B42" s="12">
        <v>168681</v>
      </c>
      <c r="C42" s="13">
        <v>122019</v>
      </c>
      <c r="D42" s="11">
        <v>1815</v>
      </c>
      <c r="E42" s="11">
        <v>6865600</v>
      </c>
      <c r="F42" s="11">
        <v>1169453.7787297391</v>
      </c>
      <c r="G42" s="2"/>
      <c r="H42" s="4"/>
      <c r="I42" s="2">
        <f t="shared" si="8"/>
        <v>16362854.364022827</v>
      </c>
      <c r="J42" s="1"/>
      <c r="K42" s="1"/>
      <c r="L42" s="2">
        <f t="shared" si="5"/>
        <v>16243984.657187345</v>
      </c>
      <c r="P42">
        <f t="shared" si="13"/>
        <v>0.1703352625742454</v>
      </c>
      <c r="Q42">
        <f t="shared" si="14"/>
        <v>221.464485</v>
      </c>
      <c r="R42">
        <f t="shared" si="15"/>
        <v>1.021967957555659</v>
      </c>
      <c r="S42">
        <f t="shared" si="11"/>
        <v>31000.907436693517</v>
      </c>
      <c r="T42">
        <f t="shared" si="12"/>
        <v>1.00465370307745</v>
      </c>
      <c r="U42">
        <f t="shared" si="17"/>
        <v>23</v>
      </c>
      <c r="V42">
        <f t="shared" si="16"/>
        <v>1.303753764521036</v>
      </c>
      <c r="W42">
        <f t="shared" si="18"/>
        <v>6381.4685723223465</v>
      </c>
      <c r="X42">
        <f t="shared" si="19"/>
        <v>825.2058289340102</v>
      </c>
    </row>
    <row r="43" spans="1:24" ht="12.75">
      <c r="A43" s="3">
        <f t="shared" si="7"/>
        <v>1994</v>
      </c>
      <c r="B43" s="12">
        <v>170258</v>
      </c>
      <c r="C43" s="13">
        <v>124777</v>
      </c>
      <c r="D43" s="11">
        <v>1825</v>
      </c>
      <c r="E43" s="11">
        <v>7145500</v>
      </c>
      <c r="F43" s="11">
        <v>1297231.1784136244</v>
      </c>
      <c r="G43" s="2"/>
      <c r="H43" s="4"/>
      <c r="I43" s="2">
        <f t="shared" si="8"/>
        <v>16714165.424551424</v>
      </c>
      <c r="J43" s="1"/>
      <c r="K43" s="1"/>
      <c r="L43" s="2">
        <f t="shared" si="5"/>
        <v>16601239.203057716</v>
      </c>
      <c r="P43">
        <f t="shared" si="13"/>
        <v>0.18154519325640256</v>
      </c>
      <c r="Q43">
        <f t="shared" si="14"/>
        <v>227.718025</v>
      </c>
      <c r="R43">
        <f t="shared" si="15"/>
        <v>1.028237213745581</v>
      </c>
      <c r="S43">
        <f t="shared" si="11"/>
        <v>31378.719361368076</v>
      </c>
      <c r="T43">
        <f t="shared" si="12"/>
        <v>1.0121871246977554</v>
      </c>
      <c r="U43">
        <f t="shared" si="17"/>
        <v>24</v>
      </c>
      <c r="V43">
        <f t="shared" si="16"/>
        <v>1.3188763443239273</v>
      </c>
      <c r="W43">
        <f t="shared" si="18"/>
        <v>6549.683862371287</v>
      </c>
      <c r="X43">
        <f t="shared" si="19"/>
        <v>827.1955829264385</v>
      </c>
    </row>
    <row r="44" spans="1:24" ht="12.75">
      <c r="A44" s="3">
        <f t="shared" si="7"/>
        <v>1995</v>
      </c>
      <c r="B44" s="12">
        <v>171982</v>
      </c>
      <c r="C44" s="13">
        <v>126520</v>
      </c>
      <c r="D44" s="11">
        <v>1840</v>
      </c>
      <c r="E44" s="11">
        <v>7338400</v>
      </c>
      <c r="F44" s="11">
        <v>1329900</v>
      </c>
      <c r="G44" s="2"/>
      <c r="H44" s="4"/>
      <c r="I44" s="2">
        <f t="shared" si="8"/>
        <v>17175688.331737477</v>
      </c>
      <c r="J44" s="1"/>
      <c r="K44" s="1"/>
      <c r="L44" s="2">
        <f t="shared" si="5"/>
        <v>17068408.421318453</v>
      </c>
      <c r="P44">
        <f t="shared" si="13"/>
        <v>0.18122479014499074</v>
      </c>
      <c r="Q44">
        <f t="shared" si="14"/>
        <v>232.7968</v>
      </c>
      <c r="R44">
        <f t="shared" si="15"/>
        <v>1.022302911682112</v>
      </c>
      <c r="S44">
        <f t="shared" si="11"/>
        <v>31522.77007244086</v>
      </c>
      <c r="T44">
        <f t="shared" si="12"/>
        <v>1.004590713515547</v>
      </c>
      <c r="U44">
        <f t="shared" si="17"/>
        <v>25</v>
      </c>
      <c r="V44">
        <f t="shared" si="16"/>
        <v>1.3341743348724044</v>
      </c>
      <c r="W44">
        <f t="shared" si="18"/>
        <v>6707.208581301104</v>
      </c>
      <c r="X44">
        <f t="shared" si="19"/>
        <v>820.0625630491595</v>
      </c>
    </row>
    <row r="45" spans="1:24" ht="12.75">
      <c r="A45" s="3">
        <f t="shared" si="7"/>
        <v>1996</v>
      </c>
      <c r="B45" s="12">
        <v>173810</v>
      </c>
      <c r="C45" s="13">
        <v>128268</v>
      </c>
      <c r="D45" s="11">
        <v>1839</v>
      </c>
      <c r="E45" s="11">
        <v>7603000</v>
      </c>
      <c r="F45" s="11">
        <v>1411210.80878843</v>
      </c>
      <c r="G45" s="2"/>
      <c r="H45" s="4"/>
      <c r="I45" s="2">
        <f t="shared" si="8"/>
        <v>17646803.915150605</v>
      </c>
      <c r="J45" s="1"/>
      <c r="K45" s="1"/>
      <c r="L45" s="2">
        <f t="shared" si="5"/>
        <v>17544888.00025253</v>
      </c>
      <c r="P45">
        <f t="shared" si="13"/>
        <v>0.1856123646966237</v>
      </c>
      <c r="Q45">
        <f t="shared" si="14"/>
        <v>235.884852</v>
      </c>
      <c r="R45">
        <f t="shared" si="15"/>
        <v>1.0132650105156085</v>
      </c>
      <c r="S45">
        <f t="shared" si="11"/>
        <v>32231.82809551501</v>
      </c>
      <c r="T45">
        <f t="shared" si="12"/>
        <v>1.0224935188577875</v>
      </c>
      <c r="U45">
        <f t="shared" si="17"/>
        <v>26</v>
      </c>
      <c r="V45">
        <f t="shared" si="16"/>
        <v>1.3496497708014348</v>
      </c>
      <c r="W45">
        <f t="shared" si="18"/>
        <v>6825.511719877375</v>
      </c>
      <c r="X45">
        <f t="shared" si="19"/>
        <v>825.3320085121782</v>
      </c>
    </row>
    <row r="46" spans="1:24" ht="12.75">
      <c r="A46" s="3">
        <f t="shared" si="7"/>
        <v>1997</v>
      </c>
      <c r="B46" s="12">
        <v>175913</v>
      </c>
      <c r="C46" s="13">
        <v>131071</v>
      </c>
      <c r="D46" s="11">
        <v>1849</v>
      </c>
      <c r="E46" s="11">
        <v>7943000</v>
      </c>
      <c r="F46" s="11">
        <v>1546944.1046448252</v>
      </c>
      <c r="G46" s="2"/>
      <c r="H46" s="4"/>
      <c r="I46" s="2">
        <f t="shared" si="8"/>
        <v>18175674.528181504</v>
      </c>
      <c r="J46" s="1"/>
      <c r="K46" s="1"/>
      <c r="L46" s="2">
        <f t="shared" si="5"/>
        <v>18078854.409028333</v>
      </c>
      <c r="P46">
        <f t="shared" si="13"/>
        <v>0.19475564706594803</v>
      </c>
      <c r="Q46">
        <f t="shared" si="14"/>
        <v>242.350279</v>
      </c>
      <c r="R46">
        <f t="shared" si="15"/>
        <v>1.0274092505100751</v>
      </c>
      <c r="S46">
        <f t="shared" si="11"/>
        <v>32774.87458555804</v>
      </c>
      <c r="T46">
        <f t="shared" si="12"/>
        <v>1.0168481442763277</v>
      </c>
      <c r="U46">
        <f t="shared" si="17"/>
        <v>27</v>
      </c>
      <c r="V46">
        <f t="shared" si="16"/>
        <v>1.3653047103462472</v>
      </c>
      <c r="W46">
        <f t="shared" si="18"/>
        <v>7018.78176379379</v>
      </c>
      <c r="X46">
        <f t="shared" si="19"/>
        <v>828.8830046001232</v>
      </c>
    </row>
    <row r="47" spans="1:24" ht="12.75">
      <c r="A47" s="3">
        <f t="shared" si="7"/>
        <v>1998</v>
      </c>
      <c r="B47" s="12">
        <v>177964</v>
      </c>
      <c r="C47" s="13">
        <v>132953</v>
      </c>
      <c r="D47" s="11">
        <v>1864</v>
      </c>
      <c r="E47" s="11">
        <v>8285900</v>
      </c>
      <c r="F47" s="11">
        <v>1679946.6984702186</v>
      </c>
      <c r="G47" s="2"/>
      <c r="H47" s="4"/>
      <c r="I47" s="2">
        <f t="shared" si="8"/>
        <v>18813834.90641725</v>
      </c>
      <c r="J47" s="1"/>
      <c r="K47" s="1"/>
      <c r="L47" s="2">
        <f t="shared" si="5"/>
        <v>18721855.79322174</v>
      </c>
      <c r="P47">
        <f t="shared" si="13"/>
        <v>0.20274764340267426</v>
      </c>
      <c r="Q47">
        <f t="shared" si="14"/>
        <v>247.824392</v>
      </c>
      <c r="R47">
        <f t="shared" si="15"/>
        <v>1.0225876075843097</v>
      </c>
      <c r="S47">
        <f t="shared" si="11"/>
        <v>33434.56200227458</v>
      </c>
      <c r="T47">
        <f t="shared" si="12"/>
        <v>1.0201278395435027</v>
      </c>
      <c r="U47">
        <f t="shared" si="17"/>
        <v>28</v>
      </c>
      <c r="V47">
        <f t="shared" si="16"/>
        <v>1.3811412356160782</v>
      </c>
      <c r="W47">
        <f t="shared" si="18"/>
        <v>7204.5274977080735</v>
      </c>
      <c r="X47">
        <f t="shared" si="19"/>
        <v>832.7144337397334</v>
      </c>
    </row>
    <row r="48" spans="1:24" ht="12.75">
      <c r="A48" s="3">
        <f t="shared" si="7"/>
        <v>1999</v>
      </c>
      <c r="B48" s="12">
        <v>179968</v>
      </c>
      <c r="C48" s="13">
        <v>134945</v>
      </c>
      <c r="D48" s="11">
        <v>1871</v>
      </c>
      <c r="E48" s="11">
        <v>8629100</v>
      </c>
      <c r="F48" s="11">
        <v>1770909.969824592</v>
      </c>
      <c r="G48" s="2"/>
      <c r="H48" s="4"/>
      <c r="I48" s="2">
        <f t="shared" si="8"/>
        <v>19553089.859566607</v>
      </c>
      <c r="J48" s="1"/>
      <c r="K48" s="1"/>
      <c r="L48" s="2">
        <f t="shared" si="5"/>
        <v>19465709.70203087</v>
      </c>
      <c r="P48">
        <f t="shared" si="13"/>
        <v>0.20522533865925668</v>
      </c>
      <c r="Q48">
        <f t="shared" si="14"/>
        <v>252.482095</v>
      </c>
      <c r="R48">
        <f t="shared" si="15"/>
        <v>1.0187943687157315</v>
      </c>
      <c r="S48">
        <f t="shared" si="11"/>
        <v>34177.07699233088</v>
      </c>
      <c r="T48">
        <f t="shared" si="12"/>
        <v>1.022208007091757</v>
      </c>
      <c r="U48">
        <f t="shared" si="17"/>
        <v>29</v>
      </c>
      <c r="V48">
        <f t="shared" si="16"/>
        <v>1.3971614528710912</v>
      </c>
      <c r="W48">
        <f t="shared" si="18"/>
        <v>7384.863669620028</v>
      </c>
      <c r="X48">
        <f t="shared" si="19"/>
        <v>836.3275906481663</v>
      </c>
    </row>
    <row r="49" spans="1:24" ht="12.75">
      <c r="A49" s="3">
        <f t="shared" si="7"/>
        <v>2000</v>
      </c>
      <c r="B49" s="12">
        <v>181954</v>
      </c>
      <c r="C49" s="13">
        <v>136641</v>
      </c>
      <c r="D49" s="11">
        <v>1877</v>
      </c>
      <c r="E49" s="11">
        <v>8955100</v>
      </c>
      <c r="F49" s="11">
        <v>1855673.6552586022</v>
      </c>
      <c r="G49" s="2"/>
      <c r="H49" s="4"/>
      <c r="I49" s="2">
        <f t="shared" si="8"/>
        <v>20346345.33641287</v>
      </c>
      <c r="J49" s="1"/>
      <c r="K49" s="1"/>
      <c r="L49" s="2">
        <f t="shared" si="5"/>
        <v>20263334.18675392</v>
      </c>
      <c r="P49">
        <f t="shared" si="13"/>
        <v>0.20721975804386353</v>
      </c>
      <c r="Q49">
        <f t="shared" si="14"/>
        <v>256.475157</v>
      </c>
      <c r="R49">
        <f t="shared" si="15"/>
        <v>1.015815228402632</v>
      </c>
      <c r="S49">
        <f t="shared" si="11"/>
        <v>34916.05231769095</v>
      </c>
      <c r="T49">
        <f t="shared" si="12"/>
        <v>1.0216219580605412</v>
      </c>
      <c r="U49">
        <f t="shared" si="17"/>
        <v>30</v>
      </c>
      <c r="V49">
        <f t="shared" si="16"/>
        <v>1.4133674928025113</v>
      </c>
      <c r="W49">
        <f t="shared" si="18"/>
        <v>7556.92279214701</v>
      </c>
      <c r="X49">
        <f t="shared" si="19"/>
        <v>838.4368475162638</v>
      </c>
    </row>
    <row r="50" spans="1:8" ht="12.75">
      <c r="A50" s="3"/>
      <c r="B50" s="4"/>
      <c r="D50" s="6"/>
      <c r="E50" s="2"/>
      <c r="H50" s="4"/>
    </row>
    <row r="51" spans="1:8" ht="12.75">
      <c r="A51" s="3"/>
      <c r="B51" s="4"/>
      <c r="D51" s="6"/>
      <c r="E51" s="2"/>
      <c r="H51" s="4"/>
    </row>
    <row r="52" spans="1:8" ht="12.75">
      <c r="A52" s="3"/>
      <c r="B52" s="4"/>
      <c r="D52" s="6"/>
      <c r="E52" s="2"/>
      <c r="H52" s="4"/>
    </row>
    <row r="53" spans="1:8" ht="12.75">
      <c r="A53" s="3"/>
      <c r="B53" s="4"/>
      <c r="D53" s="6"/>
      <c r="E53" s="2"/>
      <c r="H53" s="4"/>
    </row>
    <row r="54" spans="1:5" ht="12.75">
      <c r="A54" s="3"/>
      <c r="B54" s="5"/>
      <c r="D54" s="6"/>
      <c r="E54" s="2"/>
    </row>
    <row r="55" spans="1:5" ht="12.75">
      <c r="A55" s="3"/>
      <c r="B55" s="5"/>
      <c r="D55" s="6"/>
      <c r="E55" s="2"/>
    </row>
  </sheetData>
  <printOptions/>
  <pageMargins left="0.75" right="0.75" top="0.75" bottom="0.75" header="0" footer="0"/>
  <pageSetup horizontalDpi="600" verticalDpi="600" orientation="portrait" paperSize="9" r:id="rId1"/>
  <ignoredErrors>
    <ignoredError sqref="S44 S45:S49 S9:S43 S4:S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F21" sqref="F21"/>
    </sheetView>
  </sheetViews>
  <sheetFormatPr defaultColWidth="9.140625" defaultRowHeight="12.75"/>
  <cols>
    <col min="2" max="2" width="10.57421875" style="0" bestFit="1" customWidth="1"/>
    <col min="7" max="7" width="10.57421875" style="5" bestFit="1" customWidth="1"/>
    <col min="12" max="15" width="9.140625" style="5" customWidth="1"/>
  </cols>
  <sheetData>
    <row r="1" spans="1:2" ht="12.75">
      <c r="A1" t="s">
        <v>12</v>
      </c>
      <c r="B1">
        <v>0.05</v>
      </c>
    </row>
    <row r="2" spans="1:2" ht="12.75">
      <c r="A2" t="s">
        <v>13</v>
      </c>
      <c r="B2">
        <v>0.3</v>
      </c>
    </row>
    <row r="3" spans="1:2" ht="12.75">
      <c r="A3" t="s">
        <v>31</v>
      </c>
      <c r="B3">
        <f>calibracion!T2</f>
        <v>1.0166114684297598</v>
      </c>
    </row>
    <row r="4" spans="1:2" ht="12.75">
      <c r="A4" t="s">
        <v>32</v>
      </c>
      <c r="B4">
        <f>calibracion!X19</f>
        <v>858.0567995303431</v>
      </c>
    </row>
    <row r="5" spans="1:2" ht="12.75">
      <c r="A5" t="s">
        <v>34</v>
      </c>
      <c r="B5">
        <f>calibracion!R2</f>
        <v>1.0144683592072743</v>
      </c>
    </row>
    <row r="6" spans="1:2" ht="12.75">
      <c r="A6" t="s">
        <v>14</v>
      </c>
      <c r="B6">
        <f>calibracion!P2</f>
        <v>0.1925152577858376</v>
      </c>
    </row>
    <row r="8" spans="1:17" ht="12.75">
      <c r="A8" t="s">
        <v>15</v>
      </c>
      <c r="B8" s="2">
        <f>calibracion!L19</f>
        <v>7373402.735428047</v>
      </c>
      <c r="G8" s="5" t="s">
        <v>21</v>
      </c>
      <c r="L8" s="5" t="s">
        <v>22</v>
      </c>
      <c r="Q8" t="s">
        <v>23</v>
      </c>
    </row>
    <row r="9" spans="4:20" ht="12.75">
      <c r="D9" t="s">
        <v>16</v>
      </c>
      <c r="E9" t="s">
        <v>36</v>
      </c>
      <c r="G9" s="5" t="s">
        <v>18</v>
      </c>
      <c r="H9" t="s">
        <v>17</v>
      </c>
      <c r="I9" t="s">
        <v>19</v>
      </c>
      <c r="J9" t="s">
        <v>20</v>
      </c>
      <c r="L9" s="5" t="s">
        <v>18</v>
      </c>
      <c r="M9" s="5" t="s">
        <v>17</v>
      </c>
      <c r="N9" s="5" t="s">
        <v>19</v>
      </c>
      <c r="O9" s="5" t="s">
        <v>20</v>
      </c>
      <c r="Q9" t="s">
        <v>18</v>
      </c>
      <c r="R9" t="s">
        <v>17</v>
      </c>
      <c r="S9" t="s">
        <v>19</v>
      </c>
      <c r="T9" t="s">
        <v>20</v>
      </c>
    </row>
    <row r="10" spans="4:20" ht="12.75">
      <c r="D10">
        <v>1970</v>
      </c>
      <c r="E10">
        <f>calibracion!Q19</f>
        <v>161.521618</v>
      </c>
      <c r="G10" s="5">
        <f>B8</f>
        <v>7373402.735428047</v>
      </c>
      <c r="H10">
        <f>$B$3^((1-$B$2)*(D10-1970))*$B$4*G10^$B$2*E10^(1-$B$2)</f>
        <v>3464000</v>
      </c>
      <c r="I10">
        <f>B$6*H10</f>
        <v>666872.8529701415</v>
      </c>
      <c r="J10">
        <f>H10-I10</f>
        <v>2797127.1470298585</v>
      </c>
      <c r="L10" s="5">
        <f>calibracion!L19</f>
        <v>7373402.735428047</v>
      </c>
      <c r="M10" s="5">
        <f>calibracion!E19</f>
        <v>3464000</v>
      </c>
      <c r="N10" s="5">
        <f>calibracion!F19</f>
        <v>623553.7786445636</v>
      </c>
      <c r="O10" s="5">
        <f>M10-N10</f>
        <v>2840446.2213554364</v>
      </c>
      <c r="Q10">
        <f>G10/L10</f>
        <v>1</v>
      </c>
      <c r="R10">
        <f aca="true" t="shared" si="0" ref="R10:R40">H10/M10</f>
        <v>1</v>
      </c>
      <c r="S10">
        <f aca="true" t="shared" si="1" ref="S10:S40">I10/N10</f>
        <v>1.0694712722609776</v>
      </c>
      <c r="T10">
        <f aca="true" t="shared" si="2" ref="T10:T40">J10/O10</f>
        <v>0.9847492010234553</v>
      </c>
    </row>
    <row r="11" spans="4:20" ht="12.75">
      <c r="D11">
        <f>D10+1</f>
        <v>1971</v>
      </c>
      <c r="E11">
        <f>calibracion!Q20</f>
        <v>159.845935</v>
      </c>
      <c r="G11" s="5">
        <f>I10+(1-$B$1)*G10</f>
        <v>7671605.451626787</v>
      </c>
      <c r="H11">
        <f aca="true" t="shared" si="3" ref="H11:H40">$B$3^((1-$B$2)*(D11-1970))*$B$4*G11^$B$2*E11^(1-$B$2)</f>
        <v>3520315.0764397667</v>
      </c>
      <c r="I11">
        <f>B$6*H11</f>
        <v>677714.3644281724</v>
      </c>
      <c r="J11">
        <f aca="true" t="shared" si="4" ref="J11:J40">H11-I11</f>
        <v>2842600.7120115943</v>
      </c>
      <c r="L11" s="5">
        <f>calibracion!L20</f>
        <v>7628286.377301209</v>
      </c>
      <c r="M11" s="5">
        <f>calibracion!E20</f>
        <v>3583000</v>
      </c>
      <c r="N11" s="5">
        <f>calibracion!F20</f>
        <v>682506.8222621185</v>
      </c>
      <c r="O11" s="5">
        <f aca="true" t="shared" si="5" ref="O11:O40">M11-N11</f>
        <v>2900493.1777378814</v>
      </c>
      <c r="Q11">
        <f aca="true" t="shared" si="6" ref="Q11:Q40">G11/L11</f>
        <v>1.005678742535739</v>
      </c>
      <c r="R11">
        <f t="shared" si="0"/>
        <v>0.9825049055092846</v>
      </c>
      <c r="S11">
        <f t="shared" si="1"/>
        <v>0.9929781539500779</v>
      </c>
      <c r="T11">
        <f t="shared" si="2"/>
        <v>0.9800404751265652</v>
      </c>
    </row>
    <row r="12" spans="4:20" ht="12.75">
      <c r="D12">
        <f aca="true" t="shared" si="7" ref="D12:D40">D11+1</f>
        <v>1972</v>
      </c>
      <c r="E12">
        <f>calibracion!Q21</f>
        <v>163.197258</v>
      </c>
      <c r="G12" s="5">
        <f aca="true" t="shared" si="8" ref="G12:G40">I11+(1-$B$1)*G11</f>
        <v>7965739.54347362</v>
      </c>
      <c r="H12">
        <f t="shared" si="3"/>
        <v>3654263.6228420795</v>
      </c>
      <c r="I12">
        <f aca="true" t="shared" si="9" ref="I12:I40">B$6*H12</f>
        <v>703501.5033688518</v>
      </c>
      <c r="J12">
        <f t="shared" si="4"/>
        <v>2950762.1194732278</v>
      </c>
      <c r="L12" s="5">
        <f>calibracion!L21</f>
        <v>7929378.880698266</v>
      </c>
      <c r="M12" s="5">
        <f>calibracion!E21</f>
        <v>3782000</v>
      </c>
      <c r="N12" s="5">
        <f>calibracion!F21</f>
        <v>749482.648811954</v>
      </c>
      <c r="O12" s="5">
        <f t="shared" si="5"/>
        <v>3032517.351188046</v>
      </c>
      <c r="Q12">
        <f t="shared" si="6"/>
        <v>1.0045855625418358</v>
      </c>
      <c r="R12">
        <f t="shared" si="0"/>
        <v>0.9662251779064197</v>
      </c>
      <c r="S12">
        <f t="shared" si="1"/>
        <v>0.9386494863943957</v>
      </c>
      <c r="T12">
        <f t="shared" si="2"/>
        <v>0.9730404735581186</v>
      </c>
    </row>
    <row r="13" spans="4:20" ht="12.75">
      <c r="D13">
        <f t="shared" si="7"/>
        <v>1973</v>
      </c>
      <c r="E13">
        <f>calibracion!Q22</f>
        <v>167.87619</v>
      </c>
      <c r="G13" s="5">
        <f t="shared" si="8"/>
        <v>8270954.06966879</v>
      </c>
      <c r="H13">
        <f t="shared" si="3"/>
        <v>3813296.7445077663</v>
      </c>
      <c r="I13">
        <f t="shared" si="9"/>
        <v>734117.805782808</v>
      </c>
      <c r="J13">
        <f t="shared" si="4"/>
        <v>3079178.9387249583</v>
      </c>
      <c r="L13" s="5">
        <f>calibracion!L22</f>
        <v>8282392.585475307</v>
      </c>
      <c r="M13" s="5">
        <f>calibracion!E22</f>
        <v>4005100</v>
      </c>
      <c r="N13" s="5">
        <f>calibracion!F22</f>
        <v>825706.3682173373</v>
      </c>
      <c r="O13" s="5">
        <f t="shared" si="5"/>
        <v>3179393.6317826626</v>
      </c>
      <c r="Q13">
        <f t="shared" si="6"/>
        <v>0.9986189358100972</v>
      </c>
      <c r="R13">
        <f t="shared" si="0"/>
        <v>0.9521102455638477</v>
      </c>
      <c r="S13">
        <f t="shared" si="1"/>
        <v>0.889078532078825</v>
      </c>
      <c r="T13">
        <f t="shared" si="2"/>
        <v>0.9684799352757354</v>
      </c>
    </row>
    <row r="14" spans="4:20" ht="12.75">
      <c r="D14">
        <f t="shared" si="7"/>
        <v>1974</v>
      </c>
      <c r="E14">
        <f>calibracion!Q23</f>
        <v>168.25347</v>
      </c>
      <c r="G14" s="5">
        <f t="shared" si="8"/>
        <v>8591524.171968158</v>
      </c>
      <c r="H14">
        <f t="shared" si="3"/>
        <v>3907922.4420302347</v>
      </c>
      <c r="I14">
        <f t="shared" si="9"/>
        <v>752334.6963345107</v>
      </c>
      <c r="J14">
        <f t="shared" si="4"/>
        <v>3155587.745695724</v>
      </c>
      <c r="L14" s="5">
        <f>calibracion!L23</f>
        <v>8693979.324418878</v>
      </c>
      <c r="M14" s="5">
        <f>calibracion!E23</f>
        <v>3982700</v>
      </c>
      <c r="N14" s="5">
        <f>calibracion!F23</f>
        <v>790422.6758286176</v>
      </c>
      <c r="O14" s="5">
        <f t="shared" si="5"/>
        <v>3192277.3241713825</v>
      </c>
      <c r="Q14">
        <f t="shared" si="6"/>
        <v>0.9882153903721679</v>
      </c>
      <c r="R14">
        <f t="shared" si="0"/>
        <v>0.9812244060637846</v>
      </c>
      <c r="S14">
        <f t="shared" si="1"/>
        <v>0.9518131492695621</v>
      </c>
      <c r="T14">
        <f t="shared" si="2"/>
        <v>0.988506769697654</v>
      </c>
    </row>
    <row r="15" spans="4:20" ht="12.75">
      <c r="D15">
        <f t="shared" si="7"/>
        <v>1975</v>
      </c>
      <c r="E15">
        <f>calibracion!Q24</f>
        <v>163.376256</v>
      </c>
      <c r="G15" s="5">
        <f t="shared" si="8"/>
        <v>8914282.65970426</v>
      </c>
      <c r="H15">
        <f t="shared" si="3"/>
        <v>3915766.0018999693</v>
      </c>
      <c r="I15">
        <f t="shared" si="9"/>
        <v>753844.7012847912</v>
      </c>
      <c r="J15">
        <f t="shared" si="4"/>
        <v>3161921.300615178</v>
      </c>
      <c r="L15" s="5">
        <f>calibracion!L24</f>
        <v>9049703.034026552</v>
      </c>
      <c r="M15" s="5">
        <f>calibracion!E24</f>
        <v>3969200</v>
      </c>
      <c r="N15" s="5">
        <f>calibracion!F24</f>
        <v>689911.6330819632</v>
      </c>
      <c r="O15" s="5">
        <f t="shared" si="5"/>
        <v>3279288.3669180367</v>
      </c>
      <c r="Q15">
        <f t="shared" si="6"/>
        <v>0.9850359316970827</v>
      </c>
      <c r="R15">
        <f t="shared" si="0"/>
        <v>0.9865378418572934</v>
      </c>
      <c r="S15">
        <f t="shared" si="1"/>
        <v>1.092668488451524</v>
      </c>
      <c r="T15">
        <f t="shared" si="2"/>
        <v>0.9642095927010031</v>
      </c>
    </row>
    <row r="16" spans="4:20" ht="12.75">
      <c r="D16">
        <f t="shared" si="7"/>
        <v>1976</v>
      </c>
      <c r="E16">
        <f>calibracion!Q25</f>
        <v>167.794016</v>
      </c>
      <c r="G16" s="5">
        <f t="shared" si="8"/>
        <v>9222413.228003837</v>
      </c>
      <c r="H16">
        <f t="shared" si="3"/>
        <v>4077218.2378215613</v>
      </c>
      <c r="I16">
        <f t="shared" si="9"/>
        <v>784926.7201033364</v>
      </c>
      <c r="J16">
        <f t="shared" si="4"/>
        <v>3292291.517718225</v>
      </c>
      <c r="L16" s="5">
        <f>calibracion!L25</f>
        <v>9287129.515407188</v>
      </c>
      <c r="M16" s="5">
        <f>calibracion!E25</f>
        <v>4192900</v>
      </c>
      <c r="N16" s="5">
        <f>calibracion!F25</f>
        <v>798492.7823630421</v>
      </c>
      <c r="O16" s="5">
        <f t="shared" si="5"/>
        <v>3394407.2176369578</v>
      </c>
      <c r="Q16">
        <f t="shared" si="6"/>
        <v>0.9930316157111853</v>
      </c>
      <c r="R16">
        <f t="shared" si="0"/>
        <v>0.9724100831933892</v>
      </c>
      <c r="S16">
        <f t="shared" si="1"/>
        <v>0.9830104134196948</v>
      </c>
      <c r="T16">
        <f t="shared" si="2"/>
        <v>0.9699164851558908</v>
      </c>
    </row>
    <row r="17" spans="4:20" ht="12.75">
      <c r="D17">
        <f t="shared" si="7"/>
        <v>1977</v>
      </c>
      <c r="E17">
        <f>calibracion!Q26</f>
        <v>173.51845</v>
      </c>
      <c r="G17" s="5">
        <f t="shared" si="8"/>
        <v>9546219.286706982</v>
      </c>
      <c r="H17">
        <f t="shared" si="3"/>
        <v>4266452.783777765</v>
      </c>
      <c r="I17">
        <f t="shared" si="9"/>
        <v>821357.257500081</v>
      </c>
      <c r="J17">
        <f t="shared" si="4"/>
        <v>3445095.526277684</v>
      </c>
      <c r="L17" s="5">
        <f>calibracion!L26</f>
        <v>9621265.82199987</v>
      </c>
      <c r="M17" s="5">
        <f>calibracion!E26</f>
        <v>4390000</v>
      </c>
      <c r="N17" s="5">
        <f>calibracion!F26</f>
        <v>901480.8371029478</v>
      </c>
      <c r="O17" s="5">
        <f t="shared" si="5"/>
        <v>3488519.1628970522</v>
      </c>
      <c r="Q17">
        <f t="shared" si="6"/>
        <v>0.9921999312064232</v>
      </c>
      <c r="R17">
        <f t="shared" si="0"/>
        <v>0.9718571261452768</v>
      </c>
      <c r="S17">
        <f t="shared" si="1"/>
        <v>0.911120041264153</v>
      </c>
      <c r="T17">
        <f t="shared" si="2"/>
        <v>0.9875524156263178</v>
      </c>
    </row>
    <row r="18" spans="4:20" ht="12.75">
      <c r="D18">
        <f t="shared" si="7"/>
        <v>1978</v>
      </c>
      <c r="E18">
        <f>calibracion!Q27</f>
        <v>181.40892</v>
      </c>
      <c r="G18" s="5">
        <f t="shared" si="8"/>
        <v>9890265.579871712</v>
      </c>
      <c r="H18">
        <f t="shared" si="3"/>
        <v>4499948.007674867</v>
      </c>
      <c r="I18">
        <f t="shared" si="9"/>
        <v>866308.6507203934</v>
      </c>
      <c r="J18">
        <f t="shared" si="4"/>
        <v>3633639.356954474</v>
      </c>
      <c r="L18" s="5">
        <f>calibracion!L27</f>
        <v>10041683.368002824</v>
      </c>
      <c r="M18" s="5">
        <f>calibracion!E27</f>
        <v>4634700</v>
      </c>
      <c r="N18" s="5">
        <f>calibracion!F27</f>
        <v>1011733.2717921666</v>
      </c>
      <c r="O18" s="5">
        <f t="shared" si="5"/>
        <v>3622966.728207833</v>
      </c>
      <c r="Q18">
        <f t="shared" si="6"/>
        <v>0.9849210752239416</v>
      </c>
      <c r="R18">
        <f t="shared" si="0"/>
        <v>0.9709254121463886</v>
      </c>
      <c r="S18">
        <f t="shared" si="1"/>
        <v>0.8562618971557883</v>
      </c>
      <c r="T18">
        <f t="shared" si="2"/>
        <v>1.002945825768574</v>
      </c>
    </row>
    <row r="19" spans="4:20" ht="12.75">
      <c r="D19">
        <f t="shared" si="7"/>
        <v>1979</v>
      </c>
      <c r="E19">
        <f>calibracion!Q28</f>
        <v>186.18264</v>
      </c>
      <c r="G19" s="5">
        <f t="shared" si="8"/>
        <v>10262060.95159852</v>
      </c>
      <c r="H19">
        <f t="shared" si="3"/>
        <v>4687274.335416787</v>
      </c>
      <c r="I19">
        <f t="shared" si="9"/>
        <v>902371.8269957035</v>
      </c>
      <c r="J19">
        <f t="shared" si="4"/>
        <v>3784902.508421084</v>
      </c>
      <c r="L19" s="5">
        <f>calibracion!L28</f>
        <v>10551332.471394848</v>
      </c>
      <c r="M19" s="5">
        <f>calibracion!E28</f>
        <v>4783400</v>
      </c>
      <c r="N19" s="5">
        <f>calibracion!F28</f>
        <v>1049964.1958811507</v>
      </c>
      <c r="O19" s="5">
        <f t="shared" si="5"/>
        <v>3733435.8041188493</v>
      </c>
      <c r="Q19">
        <f t="shared" si="6"/>
        <v>0.9725843612093016</v>
      </c>
      <c r="R19">
        <f t="shared" si="0"/>
        <v>0.9799043223265433</v>
      </c>
      <c r="S19">
        <f t="shared" si="1"/>
        <v>0.8594310458733455</v>
      </c>
      <c r="T19">
        <f t="shared" si="2"/>
        <v>1.013785345992947</v>
      </c>
    </row>
    <row r="20" spans="4:20" ht="12.75">
      <c r="D20">
        <f t="shared" si="7"/>
        <v>1980</v>
      </c>
      <c r="E20">
        <f>calibracion!Q29</f>
        <v>185.672555</v>
      </c>
      <c r="G20" s="5">
        <f t="shared" si="8"/>
        <v>10651329.731014298</v>
      </c>
      <c r="H20">
        <f t="shared" si="3"/>
        <v>4785701.627518907</v>
      </c>
      <c r="I20">
        <f t="shared" si="9"/>
        <v>921320.5825079051</v>
      </c>
      <c r="J20">
        <f t="shared" si="4"/>
        <v>3864381.045011002</v>
      </c>
      <c r="L20" s="5">
        <f>calibracion!L29</f>
        <v>11073730.043706255</v>
      </c>
      <c r="M20" s="5">
        <f>calibracion!E29</f>
        <v>4771900</v>
      </c>
      <c r="N20" s="5">
        <f>calibracion!F29</f>
        <v>958167.905466354</v>
      </c>
      <c r="O20" s="5">
        <f t="shared" si="5"/>
        <v>3813732.094533646</v>
      </c>
      <c r="Q20">
        <f t="shared" si="6"/>
        <v>0.9618556429473348</v>
      </c>
      <c r="R20">
        <f t="shared" si="0"/>
        <v>1.0028922709023464</v>
      </c>
      <c r="S20">
        <f t="shared" si="1"/>
        <v>0.9615439812289321</v>
      </c>
      <c r="T20">
        <f t="shared" si="2"/>
        <v>1.0132806786690531</v>
      </c>
    </row>
    <row r="21" spans="4:20" ht="12.75">
      <c r="D21">
        <f t="shared" si="7"/>
        <v>1981</v>
      </c>
      <c r="E21">
        <f>calibracion!Q30</f>
        <v>186.108285</v>
      </c>
      <c r="G21" s="5">
        <f t="shared" si="8"/>
        <v>11040083.826971488</v>
      </c>
      <c r="H21">
        <f t="shared" si="3"/>
        <v>4901593.365563743</v>
      </c>
      <c r="I21">
        <f t="shared" si="9"/>
        <v>943631.5103328553</v>
      </c>
      <c r="J21">
        <f t="shared" si="4"/>
        <v>3957961.8552308874</v>
      </c>
      <c r="L21" s="5">
        <f>calibracion!L30</f>
        <v>11478211.446987296</v>
      </c>
      <c r="M21" s="5">
        <f>calibracion!E30</f>
        <v>4888900</v>
      </c>
      <c r="N21" s="5">
        <f>calibracion!F30</f>
        <v>1031007.5148977292</v>
      </c>
      <c r="O21" s="5">
        <f t="shared" si="5"/>
        <v>3857892.4851022707</v>
      </c>
      <c r="Q21">
        <f t="shared" si="6"/>
        <v>0.9618296263281677</v>
      </c>
      <c r="R21">
        <f t="shared" si="0"/>
        <v>1.0025963643281193</v>
      </c>
      <c r="S21">
        <f t="shared" si="1"/>
        <v>0.9152518257119191</v>
      </c>
      <c r="T21">
        <f t="shared" si="2"/>
        <v>1.0259388696069285</v>
      </c>
    </row>
    <row r="22" spans="4:20" ht="12.75">
      <c r="D22">
        <f t="shared" si="7"/>
        <v>1982</v>
      </c>
      <c r="E22">
        <f>calibracion!Q31</f>
        <v>183.069</v>
      </c>
      <c r="G22" s="5">
        <f t="shared" si="8"/>
        <v>11431711.145955767</v>
      </c>
      <c r="H22">
        <f t="shared" si="3"/>
        <v>4953153.825430352</v>
      </c>
      <c r="I22">
        <f t="shared" si="9"/>
        <v>953557.685555632</v>
      </c>
      <c r="J22">
        <f t="shared" si="4"/>
        <v>3999596.13987472</v>
      </c>
      <c r="L22" s="5">
        <f>calibracion!L31</f>
        <v>11935308.389535658</v>
      </c>
      <c r="M22" s="5">
        <f>calibracion!E31</f>
        <v>4787900</v>
      </c>
      <c r="N22" s="5">
        <f>calibracion!F31</f>
        <v>887406.1079105495</v>
      </c>
      <c r="O22" s="5">
        <f t="shared" si="5"/>
        <v>3900493.8920894507</v>
      </c>
      <c r="Q22">
        <f t="shared" si="6"/>
        <v>0.9578060970740042</v>
      </c>
      <c r="R22">
        <f t="shared" si="0"/>
        <v>1.0345148865745635</v>
      </c>
      <c r="S22">
        <f t="shared" si="1"/>
        <v>1.0745448752892184</v>
      </c>
      <c r="T22">
        <f t="shared" si="2"/>
        <v>1.025407615170545</v>
      </c>
    </row>
    <row r="23" spans="4:20" ht="12.75">
      <c r="D23">
        <f t="shared" si="7"/>
        <v>1983</v>
      </c>
      <c r="E23">
        <f>calibracion!Q32</f>
        <v>186.283664</v>
      </c>
      <c r="G23" s="5">
        <f t="shared" si="8"/>
        <v>11813683.27421361</v>
      </c>
      <c r="H23">
        <f t="shared" si="3"/>
        <v>5122294.1780009065</v>
      </c>
      <c r="I23">
        <f t="shared" si="9"/>
        <v>986119.7841327396</v>
      </c>
      <c r="J23">
        <f t="shared" si="4"/>
        <v>4136174.393868167</v>
      </c>
      <c r="L23" s="5">
        <f>calibracion!L32</f>
        <v>12225949.077969424</v>
      </c>
      <c r="M23" s="5">
        <f>calibracion!E32</f>
        <v>4995400</v>
      </c>
      <c r="N23" s="5">
        <f>calibracion!F32</f>
        <v>929326.9845802399</v>
      </c>
      <c r="O23" s="5">
        <f t="shared" si="5"/>
        <v>4066073.0154197603</v>
      </c>
      <c r="Q23">
        <f t="shared" si="6"/>
        <v>0.9662794437367077</v>
      </c>
      <c r="R23">
        <f t="shared" si="0"/>
        <v>1.0254022056293604</v>
      </c>
      <c r="S23">
        <f t="shared" si="1"/>
        <v>1.0611117512940313</v>
      </c>
      <c r="T23">
        <f t="shared" si="2"/>
        <v>1.0172405606546073</v>
      </c>
    </row>
    <row r="24" spans="4:20" ht="12.75">
      <c r="D24">
        <f t="shared" si="7"/>
        <v>1984</v>
      </c>
      <c r="E24">
        <f>calibracion!Q33</f>
        <v>195.362128</v>
      </c>
      <c r="G24" s="5">
        <f t="shared" si="8"/>
        <v>12209118.894635668</v>
      </c>
      <c r="H24">
        <f t="shared" si="3"/>
        <v>5410390.900883982</v>
      </c>
      <c r="I24">
        <f t="shared" si="9"/>
        <v>1041582.79900583</v>
      </c>
      <c r="J24">
        <f t="shared" si="4"/>
        <v>4368808.101878152</v>
      </c>
      <c r="L24" s="5">
        <f>calibracion!L33</f>
        <v>12543978.608651193</v>
      </c>
      <c r="M24" s="5">
        <f>calibracion!E33</f>
        <v>5359000</v>
      </c>
      <c r="N24" s="5">
        <f>calibracion!F33</f>
        <v>1138337.0887440334</v>
      </c>
      <c r="O24" s="5">
        <f t="shared" si="5"/>
        <v>4220662.911255967</v>
      </c>
      <c r="Q24">
        <f t="shared" si="6"/>
        <v>0.9733051430919547</v>
      </c>
      <c r="R24">
        <f t="shared" si="0"/>
        <v>1.0095896437551748</v>
      </c>
      <c r="S24">
        <f t="shared" si="1"/>
        <v>0.9150038326125737</v>
      </c>
      <c r="T24">
        <f t="shared" si="2"/>
        <v>1.0350999816230528</v>
      </c>
    </row>
    <row r="25" spans="4:20" ht="12.75">
      <c r="D25">
        <f t="shared" si="7"/>
        <v>1985</v>
      </c>
      <c r="E25">
        <f>calibracion!Q34</f>
        <v>199.6258</v>
      </c>
      <c r="G25" s="5">
        <f t="shared" si="8"/>
        <v>12640245.748909716</v>
      </c>
      <c r="H25">
        <f t="shared" si="3"/>
        <v>5614639.934767554</v>
      </c>
      <c r="I25">
        <f t="shared" si="9"/>
        <v>1080903.854416434</v>
      </c>
      <c r="J25">
        <f t="shared" si="4"/>
        <v>4533736.08035112</v>
      </c>
      <c r="L25" s="5">
        <f>calibracion!L34</f>
        <v>13055116.766962666</v>
      </c>
      <c r="M25" s="5">
        <f>calibracion!E34</f>
        <v>5563500</v>
      </c>
      <c r="N25" s="5">
        <f>calibracion!F34</f>
        <v>1122854.463579966</v>
      </c>
      <c r="O25" s="5">
        <f t="shared" si="5"/>
        <v>4440645.536420034</v>
      </c>
      <c r="Q25">
        <f t="shared" si="6"/>
        <v>0.9682215773739515</v>
      </c>
      <c r="R25">
        <f t="shared" si="0"/>
        <v>1.0091920436357604</v>
      </c>
      <c r="S25">
        <f t="shared" si="1"/>
        <v>0.9626393174501154</v>
      </c>
      <c r="T25">
        <f t="shared" si="2"/>
        <v>1.0209632908476036</v>
      </c>
    </row>
    <row r="26" spans="4:20" ht="12.75">
      <c r="D26">
        <f t="shared" si="7"/>
        <v>1986</v>
      </c>
      <c r="E26">
        <f>calibracion!Q35</f>
        <v>201.649323</v>
      </c>
      <c r="G26" s="5">
        <f t="shared" si="8"/>
        <v>13089137.315880664</v>
      </c>
      <c r="H26">
        <f t="shared" si="3"/>
        <v>5780203.5793604795</v>
      </c>
      <c r="I26">
        <f t="shared" si="9"/>
        <v>1112777.382135204</v>
      </c>
      <c r="J26">
        <f t="shared" si="4"/>
        <v>4667426.197225275</v>
      </c>
      <c r="L26" s="5">
        <f>calibracion!L35</f>
        <v>13525215.392194498</v>
      </c>
      <c r="M26" s="5">
        <f>calibracion!E35</f>
        <v>5751200</v>
      </c>
      <c r="N26" s="5">
        <f>calibracion!F35</f>
        <v>1128652.468380253</v>
      </c>
      <c r="O26" s="5">
        <f t="shared" si="5"/>
        <v>4622547.531619747</v>
      </c>
      <c r="Q26">
        <f t="shared" si="6"/>
        <v>0.967758141835915</v>
      </c>
      <c r="R26">
        <f t="shared" si="0"/>
        <v>1.0050430482960913</v>
      </c>
      <c r="S26">
        <f t="shared" si="1"/>
        <v>0.9859344778930652</v>
      </c>
      <c r="T26">
        <f t="shared" si="2"/>
        <v>1.0097086434046472</v>
      </c>
    </row>
    <row r="27" spans="4:20" ht="12.75">
      <c r="D27">
        <f t="shared" si="7"/>
        <v>1987</v>
      </c>
      <c r="E27">
        <f>calibracion!Q36</f>
        <v>207.028085</v>
      </c>
      <c r="G27" s="5">
        <f t="shared" si="8"/>
        <v>13547457.832221832</v>
      </c>
      <c r="H27">
        <f t="shared" si="3"/>
        <v>6017809.294449516</v>
      </c>
      <c r="I27">
        <f t="shared" si="9"/>
        <v>1158520.107626958</v>
      </c>
      <c r="J27">
        <f t="shared" si="4"/>
        <v>4859289.186822558</v>
      </c>
      <c r="L27" s="5">
        <f>calibracion!L36</f>
        <v>13977607.090965027</v>
      </c>
      <c r="M27" s="5">
        <f>calibracion!E36</f>
        <v>5944500</v>
      </c>
      <c r="N27" s="5">
        <f>calibracion!F36</f>
        <v>1140472.610610994</v>
      </c>
      <c r="O27" s="5">
        <f t="shared" si="5"/>
        <v>4804027.389389006</v>
      </c>
      <c r="Q27">
        <f t="shared" si="6"/>
        <v>0.9692258298617338</v>
      </c>
      <c r="R27">
        <f t="shared" si="0"/>
        <v>1.012332289418709</v>
      </c>
      <c r="S27">
        <f t="shared" si="1"/>
        <v>1.0158245773270218</v>
      </c>
      <c r="T27">
        <f t="shared" si="2"/>
        <v>1.011503222807516</v>
      </c>
    </row>
    <row r="28" spans="4:20" ht="12.75">
      <c r="D28">
        <f t="shared" si="7"/>
        <v>1988</v>
      </c>
      <c r="E28">
        <f>calibracion!Q37</f>
        <v>213.8754</v>
      </c>
      <c r="G28" s="5">
        <f t="shared" si="8"/>
        <v>14028605.048237698</v>
      </c>
      <c r="H28">
        <f t="shared" si="3"/>
        <v>6293410.018012185</v>
      </c>
      <c r="I28">
        <f t="shared" si="9"/>
        <v>1211577.4519695886</v>
      </c>
      <c r="J28">
        <f t="shared" si="4"/>
        <v>5081832.5660425965</v>
      </c>
      <c r="L28" s="5">
        <f>calibracion!L37</f>
        <v>14419199.34702777</v>
      </c>
      <c r="M28" s="5">
        <f>calibracion!E37</f>
        <v>6191800</v>
      </c>
      <c r="N28" s="5">
        <f>calibracion!F37</f>
        <v>1151046.800608467</v>
      </c>
      <c r="O28" s="5">
        <f t="shared" si="5"/>
        <v>5040753.199391533</v>
      </c>
      <c r="Q28">
        <f t="shared" si="6"/>
        <v>0.9729115126721246</v>
      </c>
      <c r="R28">
        <f t="shared" si="0"/>
        <v>1.016410416682093</v>
      </c>
      <c r="S28">
        <f t="shared" si="1"/>
        <v>1.0525874806559767</v>
      </c>
      <c r="T28">
        <f t="shared" si="2"/>
        <v>1.0081494500972636</v>
      </c>
    </row>
    <row r="29" spans="4:20" ht="12.75">
      <c r="D29">
        <f t="shared" si="7"/>
        <v>1989</v>
      </c>
      <c r="E29">
        <f>calibracion!Q38</f>
        <v>218.65695</v>
      </c>
      <c r="G29" s="5">
        <f t="shared" si="8"/>
        <v>14538752.247795401</v>
      </c>
      <c r="H29">
        <f t="shared" si="3"/>
        <v>6535367.896150517</v>
      </c>
      <c r="I29">
        <f t="shared" si="9"/>
        <v>1258158.035252704</v>
      </c>
      <c r="J29">
        <f t="shared" si="4"/>
        <v>5277209.860897813</v>
      </c>
      <c r="L29" s="5">
        <f>calibracion!L38</f>
        <v>14849286.180284848</v>
      </c>
      <c r="M29" s="5">
        <f>calibracion!E38</f>
        <v>6408700</v>
      </c>
      <c r="N29" s="5">
        <f>calibracion!F38</f>
        <v>1188855.8505064617</v>
      </c>
      <c r="O29" s="5">
        <f t="shared" si="5"/>
        <v>5219844.149493538</v>
      </c>
      <c r="Q29">
        <f t="shared" si="6"/>
        <v>0.9790876188444844</v>
      </c>
      <c r="R29">
        <f t="shared" si="0"/>
        <v>1.019764990739232</v>
      </c>
      <c r="S29">
        <f t="shared" si="1"/>
        <v>1.0582931771894122</v>
      </c>
      <c r="T29">
        <f t="shared" si="2"/>
        <v>1.0109899280057704</v>
      </c>
    </row>
    <row r="30" spans="4:20" ht="12.75">
      <c r="D30">
        <f t="shared" si="7"/>
        <v>1990</v>
      </c>
      <c r="E30">
        <f>calibracion!Q39</f>
        <v>220.02624</v>
      </c>
      <c r="G30" s="5">
        <f t="shared" si="8"/>
        <v>15069972.670658333</v>
      </c>
      <c r="H30">
        <f t="shared" si="3"/>
        <v>6712000.439024141</v>
      </c>
      <c r="I30">
        <f t="shared" si="9"/>
        <v>1292162.4947773877</v>
      </c>
      <c r="J30">
        <f t="shared" si="4"/>
        <v>5419837.944246753</v>
      </c>
      <c r="L30" s="5">
        <f>calibracion!L39</f>
        <v>15295677.721777067</v>
      </c>
      <c r="M30" s="5">
        <f>calibracion!E39</f>
        <v>6520500</v>
      </c>
      <c r="N30" s="5">
        <f>calibracion!F39</f>
        <v>1147334.9707866732</v>
      </c>
      <c r="O30" s="5">
        <f t="shared" si="5"/>
        <v>5373165.029213327</v>
      </c>
      <c r="Q30">
        <f t="shared" si="6"/>
        <v>0.9852438672398681</v>
      </c>
      <c r="R30">
        <f t="shared" si="0"/>
        <v>1.0293689807567121</v>
      </c>
      <c r="S30">
        <f t="shared" si="1"/>
        <v>1.1262295037441534</v>
      </c>
      <c r="T30">
        <f t="shared" si="2"/>
        <v>1.0086862984441518</v>
      </c>
    </row>
    <row r="31" spans="4:20" ht="12.75">
      <c r="D31">
        <f t="shared" si="7"/>
        <v>1991</v>
      </c>
      <c r="E31">
        <f>calibracion!Q40</f>
        <v>216.663488</v>
      </c>
      <c r="G31" s="5">
        <f t="shared" si="8"/>
        <v>15608636.531902803</v>
      </c>
      <c r="H31">
        <f t="shared" si="3"/>
        <v>6788191.844381363</v>
      </c>
      <c r="I31">
        <f t="shared" si="9"/>
        <v>1306830.5028207987</v>
      </c>
      <c r="J31">
        <f t="shared" si="4"/>
        <v>5481361.341560565</v>
      </c>
      <c r="L31" s="5">
        <f>calibracion!L40</f>
        <v>15678228.806474887</v>
      </c>
      <c r="M31" s="5">
        <f>calibracion!E40</f>
        <v>6488100</v>
      </c>
      <c r="N31" s="5">
        <f>calibracion!F40</f>
        <v>1048147.5390763317</v>
      </c>
      <c r="O31" s="5">
        <f t="shared" si="5"/>
        <v>5439952.460923668</v>
      </c>
      <c r="Q31">
        <f t="shared" si="6"/>
        <v>0.9955612157832942</v>
      </c>
      <c r="R31">
        <f t="shared" si="0"/>
        <v>1.0462526539944457</v>
      </c>
      <c r="S31">
        <f t="shared" si="1"/>
        <v>1.2468001441595031</v>
      </c>
      <c r="T31">
        <f t="shared" si="2"/>
        <v>1.0076119931073564</v>
      </c>
    </row>
    <row r="32" spans="4:20" ht="12.75">
      <c r="D32">
        <f t="shared" si="7"/>
        <v>1992</v>
      </c>
      <c r="E32">
        <f>calibracion!Q41</f>
        <v>216.703942</v>
      </c>
      <c r="G32" s="5">
        <f t="shared" si="8"/>
        <v>16135035.208128462</v>
      </c>
      <c r="H32">
        <f t="shared" si="3"/>
        <v>6936507.378863792</v>
      </c>
      <c r="I32">
        <f t="shared" si="9"/>
        <v>1335383.5061753276</v>
      </c>
      <c r="J32">
        <f t="shared" si="4"/>
        <v>5601123.872688465</v>
      </c>
      <c r="L32" s="5">
        <f>calibracion!L41</f>
        <v>15942464.905227473</v>
      </c>
      <c r="M32" s="5">
        <f>calibracion!E41</f>
        <v>6686900</v>
      </c>
      <c r="N32" s="5">
        <f>calibracion!F41</f>
        <v>1098642.9972212464</v>
      </c>
      <c r="O32" s="5">
        <f t="shared" si="5"/>
        <v>5588257.002778754</v>
      </c>
      <c r="Q32">
        <f t="shared" si="6"/>
        <v>1.0120790796182242</v>
      </c>
      <c r="R32">
        <f t="shared" si="0"/>
        <v>1.0373278169052613</v>
      </c>
      <c r="S32">
        <f t="shared" si="1"/>
        <v>1.2154844745316353</v>
      </c>
      <c r="T32">
        <f t="shared" si="2"/>
        <v>1.002302483565683</v>
      </c>
    </row>
    <row r="33" spans="4:20" ht="12.75">
      <c r="D33">
        <f t="shared" si="7"/>
        <v>1993</v>
      </c>
      <c r="E33">
        <f>calibracion!Q42</f>
        <v>221.464485</v>
      </c>
      <c r="G33" s="5">
        <f t="shared" si="8"/>
        <v>16663666.953897366</v>
      </c>
      <c r="H33">
        <f t="shared" si="3"/>
        <v>7193755.106819053</v>
      </c>
      <c r="I33">
        <f t="shared" si="9"/>
        <v>1384907.6188374558</v>
      </c>
      <c r="J33">
        <f t="shared" si="4"/>
        <v>5808847.487981597</v>
      </c>
      <c r="L33" s="5">
        <f>calibracion!L42</f>
        <v>16243984.657187345</v>
      </c>
      <c r="M33" s="5">
        <f>calibracion!E42</f>
        <v>6865600</v>
      </c>
      <c r="N33" s="5">
        <f>calibracion!F42</f>
        <v>1169453.7787297391</v>
      </c>
      <c r="O33" s="5">
        <f t="shared" si="5"/>
        <v>5696146.221270261</v>
      </c>
      <c r="Q33">
        <f t="shared" si="6"/>
        <v>1.025836166776009</v>
      </c>
      <c r="R33">
        <f t="shared" si="0"/>
        <v>1.0477970034402024</v>
      </c>
      <c r="S33">
        <f t="shared" si="1"/>
        <v>1.1842345922741322</v>
      </c>
      <c r="T33">
        <f t="shared" si="2"/>
        <v>1.0197855290811342</v>
      </c>
    </row>
    <row r="34" spans="4:20" ht="12.75">
      <c r="D34">
        <f t="shared" si="7"/>
        <v>1994</v>
      </c>
      <c r="E34">
        <f>calibracion!Q43</f>
        <v>227.718025</v>
      </c>
      <c r="G34" s="5">
        <f t="shared" si="8"/>
        <v>17215391.225039955</v>
      </c>
      <c r="H34">
        <f t="shared" si="3"/>
        <v>7493304.3232857045</v>
      </c>
      <c r="I34">
        <f t="shared" si="9"/>
        <v>1442575.413465079</v>
      </c>
      <c r="J34">
        <f t="shared" si="4"/>
        <v>6050728.909820626</v>
      </c>
      <c r="L34" s="5">
        <f>calibracion!L43</f>
        <v>16601239.203057716</v>
      </c>
      <c r="M34" s="5">
        <f>calibracion!E43</f>
        <v>7145500</v>
      </c>
      <c r="N34" s="5">
        <f>calibracion!F43</f>
        <v>1297231.1784136244</v>
      </c>
      <c r="O34" s="5">
        <f t="shared" si="5"/>
        <v>5848268.821586376</v>
      </c>
      <c r="Q34">
        <f t="shared" si="6"/>
        <v>1.0369943481007804</v>
      </c>
      <c r="R34">
        <f t="shared" si="0"/>
        <v>1.0486745956596046</v>
      </c>
      <c r="S34">
        <f t="shared" si="1"/>
        <v>1.1120418915841932</v>
      </c>
      <c r="T34">
        <f t="shared" si="2"/>
        <v>1.034618806763286</v>
      </c>
    </row>
    <row r="35" spans="4:20" ht="12.75">
      <c r="D35">
        <f t="shared" si="7"/>
        <v>1995</v>
      </c>
      <c r="E35">
        <f>calibracion!Q44</f>
        <v>232.7968</v>
      </c>
      <c r="G35" s="5">
        <f t="shared" si="8"/>
        <v>17797197.077253036</v>
      </c>
      <c r="H35">
        <f t="shared" si="3"/>
        <v>7775315.248283126</v>
      </c>
      <c r="I35">
        <f t="shared" si="9"/>
        <v>1496866.81938938</v>
      </c>
      <c r="J35">
        <f t="shared" si="4"/>
        <v>6278448.428893747</v>
      </c>
      <c r="L35" s="5">
        <f>calibracion!L44</f>
        <v>17068408.421318453</v>
      </c>
      <c r="M35" s="5">
        <f>calibracion!E44</f>
        <v>7338400</v>
      </c>
      <c r="N35" s="5">
        <f>calibracion!F44</f>
        <v>1329900</v>
      </c>
      <c r="O35" s="5">
        <f t="shared" si="5"/>
        <v>6008500</v>
      </c>
      <c r="Q35">
        <f t="shared" si="6"/>
        <v>1.0426981027138023</v>
      </c>
      <c r="R35">
        <f t="shared" si="0"/>
        <v>1.0595382165435416</v>
      </c>
      <c r="S35">
        <f t="shared" si="1"/>
        <v>1.1255484016763517</v>
      </c>
      <c r="T35">
        <f t="shared" si="2"/>
        <v>1.0449277571596483</v>
      </c>
    </row>
    <row r="36" spans="4:20" ht="12.75">
      <c r="D36">
        <f t="shared" si="7"/>
        <v>1996</v>
      </c>
      <c r="E36">
        <f>calibracion!Q45</f>
        <v>235.884852</v>
      </c>
      <c r="G36" s="5">
        <f t="shared" si="8"/>
        <v>18404204.042779762</v>
      </c>
      <c r="H36">
        <f t="shared" si="3"/>
        <v>8018668.708233083</v>
      </c>
      <c r="I36">
        <f t="shared" si="9"/>
        <v>1543716.0734647214</v>
      </c>
      <c r="J36">
        <f t="shared" si="4"/>
        <v>6474952.634768361</v>
      </c>
      <c r="L36" s="5">
        <f>calibracion!L45</f>
        <v>17544888.00025253</v>
      </c>
      <c r="M36" s="5">
        <f>calibracion!E45</f>
        <v>7603000</v>
      </c>
      <c r="N36" s="5">
        <f>calibracion!F45</f>
        <v>1411210.80878843</v>
      </c>
      <c r="O36" s="5">
        <f t="shared" si="5"/>
        <v>6191789.19121157</v>
      </c>
      <c r="Q36">
        <f t="shared" si="6"/>
        <v>1.0489781435204866</v>
      </c>
      <c r="R36">
        <f t="shared" si="0"/>
        <v>1.0546716701608685</v>
      </c>
      <c r="S36">
        <f t="shared" si="1"/>
        <v>1.0938947348270749</v>
      </c>
      <c r="T36">
        <f t="shared" si="2"/>
        <v>1.0457320872549576</v>
      </c>
    </row>
    <row r="37" spans="4:20" ht="12.75">
      <c r="D37">
        <f t="shared" si="7"/>
        <v>1997</v>
      </c>
      <c r="E37">
        <f>calibracion!Q46</f>
        <v>242.350279</v>
      </c>
      <c r="G37" s="5">
        <f t="shared" si="8"/>
        <v>19027709.914105494</v>
      </c>
      <c r="H37">
        <f t="shared" si="3"/>
        <v>8349722.633978802</v>
      </c>
      <c r="I37">
        <f t="shared" si="9"/>
        <v>1607449.005320672</v>
      </c>
      <c r="J37">
        <f t="shared" si="4"/>
        <v>6742273.62865813</v>
      </c>
      <c r="L37" s="5">
        <f>calibracion!L46</f>
        <v>18078854.409028333</v>
      </c>
      <c r="M37" s="5">
        <f>calibracion!E46</f>
        <v>7943000</v>
      </c>
      <c r="N37" s="5">
        <f>calibracion!F46</f>
        <v>1546944.1046448252</v>
      </c>
      <c r="O37" s="5">
        <f t="shared" si="5"/>
        <v>6396055.895355174</v>
      </c>
      <c r="Q37">
        <f t="shared" si="6"/>
        <v>1.052484271603145</v>
      </c>
      <c r="R37">
        <f t="shared" si="0"/>
        <v>1.0512051660554955</v>
      </c>
      <c r="S37">
        <f t="shared" si="1"/>
        <v>1.0391125319228898</v>
      </c>
      <c r="T37">
        <f t="shared" si="2"/>
        <v>1.05412987925174</v>
      </c>
    </row>
    <row r="38" spans="4:20" ht="12.75">
      <c r="D38">
        <f t="shared" si="7"/>
        <v>1998</v>
      </c>
      <c r="E38">
        <f>calibracion!Q47</f>
        <v>247.824392</v>
      </c>
      <c r="G38" s="5">
        <f t="shared" si="8"/>
        <v>19683773.42372089</v>
      </c>
      <c r="H38">
        <f t="shared" si="3"/>
        <v>8667372.6795073</v>
      </c>
      <c r="I38">
        <f t="shared" si="9"/>
        <v>1668601.485721274</v>
      </c>
      <c r="J38">
        <f t="shared" si="4"/>
        <v>6998771.193786026</v>
      </c>
      <c r="L38" s="5">
        <f>calibracion!L47</f>
        <v>18721855.79322174</v>
      </c>
      <c r="M38" s="5">
        <f>calibracion!E47</f>
        <v>8285900</v>
      </c>
      <c r="N38" s="5">
        <f>calibracion!F47</f>
        <v>1679946.6984702186</v>
      </c>
      <c r="O38" s="5">
        <f t="shared" si="5"/>
        <v>6605953.301529782</v>
      </c>
      <c r="Q38">
        <f t="shared" si="6"/>
        <v>1.0513793953507222</v>
      </c>
      <c r="R38">
        <f t="shared" si="0"/>
        <v>1.0460387742438721</v>
      </c>
      <c r="S38">
        <f t="shared" si="1"/>
        <v>0.9932466829100735</v>
      </c>
      <c r="T38">
        <f t="shared" si="2"/>
        <v>1.059464224817526</v>
      </c>
    </row>
    <row r="39" spans="4:20" ht="12.75">
      <c r="D39">
        <f t="shared" si="7"/>
        <v>1999</v>
      </c>
      <c r="E39">
        <f>calibracion!Q48</f>
        <v>252.482095</v>
      </c>
      <c r="G39" s="5">
        <f t="shared" si="8"/>
        <v>20368186.23825612</v>
      </c>
      <c r="H39">
        <f t="shared" si="3"/>
        <v>8974489.402945032</v>
      </c>
      <c r="I39">
        <f t="shared" si="9"/>
        <v>1727726.1409042308</v>
      </c>
      <c r="J39">
        <f t="shared" si="4"/>
        <v>7246763.262040801</v>
      </c>
      <c r="L39" s="5">
        <f>calibracion!L48</f>
        <v>19465709.70203087</v>
      </c>
      <c r="M39" s="5">
        <f>calibracion!E48</f>
        <v>8629100</v>
      </c>
      <c r="N39" s="5">
        <f>calibracion!F48</f>
        <v>1770909.969824592</v>
      </c>
      <c r="O39" s="5">
        <f t="shared" si="5"/>
        <v>6858190.030175408</v>
      </c>
      <c r="Q39">
        <f t="shared" si="6"/>
        <v>1.0463623751735645</v>
      </c>
      <c r="R39">
        <f t="shared" si="0"/>
        <v>1.0400261212577246</v>
      </c>
      <c r="S39">
        <f t="shared" si="1"/>
        <v>0.9756148931023081</v>
      </c>
      <c r="T39">
        <f t="shared" si="2"/>
        <v>1.0566582772066253</v>
      </c>
    </row>
    <row r="40" spans="4:20" ht="12.75">
      <c r="D40">
        <f t="shared" si="7"/>
        <v>2000</v>
      </c>
      <c r="E40">
        <f>calibracion!Q49</f>
        <v>256.475157</v>
      </c>
      <c r="G40" s="5">
        <f t="shared" si="8"/>
        <v>21077503.06724754</v>
      </c>
      <c r="H40">
        <f t="shared" si="3"/>
        <v>9273605.071179997</v>
      </c>
      <c r="I40">
        <f t="shared" si="9"/>
        <v>1785310.4708822682</v>
      </c>
      <c r="J40">
        <f t="shared" si="4"/>
        <v>7488294.600297729</v>
      </c>
      <c r="L40" s="5">
        <f>calibracion!L49</f>
        <v>20263334.18675392</v>
      </c>
      <c r="M40" s="5">
        <f>calibracion!E49</f>
        <v>8955100</v>
      </c>
      <c r="N40" s="5">
        <f>calibracion!F49</f>
        <v>1855673.6552586022</v>
      </c>
      <c r="O40" s="5">
        <f t="shared" si="5"/>
        <v>7099426.344741398</v>
      </c>
      <c r="Q40">
        <f t="shared" si="6"/>
        <v>1.0401794133675117</v>
      </c>
      <c r="R40">
        <f t="shared" si="0"/>
        <v>1.0355668916237672</v>
      </c>
      <c r="S40">
        <f t="shared" si="1"/>
        <v>0.9620821343359922</v>
      </c>
      <c r="T40">
        <f t="shared" si="2"/>
        <v>1.0547746024359235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Parc Científic (Universitat de Barcelona)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Economia del Benestar</dc:creator>
  <cp:keywords/>
  <dc:description/>
  <cp:lastModifiedBy>Timothy Kehoe</cp:lastModifiedBy>
  <cp:lastPrinted>2003-06-12T20:47:21Z</cp:lastPrinted>
  <dcterms:created xsi:type="dcterms:W3CDTF">2002-06-13T16:30:04Z</dcterms:created>
  <dcterms:modified xsi:type="dcterms:W3CDTF">2004-06-08T14:59:51Z</dcterms:modified>
  <cp:category/>
  <cp:version/>
  <cp:contentType/>
  <cp:contentStatus/>
</cp:coreProperties>
</file>